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SECT\MATHUR\Secretarial\Stock Exchanges\2019-20\Q2_July August Sep\JULY\shareholding pattern\Website\"/>
    </mc:Choice>
  </mc:AlternateContent>
  <workbookProtection workbookAlgorithmName="SHA-512" workbookHashValue="jcUmuqhBgo0+O8ByxqX3bPkq072EyRvAA4uqYC9K3buPB55t7y4c6WE2dgn8G0WFhBU35B2lhwxIeM1AKT+vTw==" workbookSaltValue="NQ9DNDdTod7+LQ4v/tEQgw==" workbookSpinCount="100000" lockStructure="1"/>
  <bookViews>
    <workbookView xWindow="0" yWindow="0" windowWidth="20460" windowHeight="7680" activeTab="4"/>
  </bookViews>
  <sheets>
    <sheet name="Introductory" sheetId="2" r:id="rId1"/>
    <sheet name="Table I" sheetId="1" r:id="rId2"/>
    <sheet name="Table II" sheetId="3" r:id="rId3"/>
    <sheet name="Table III" sheetId="4" r:id="rId4"/>
    <sheet name="Table IV" sheetId="6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4" l="1"/>
  <c r="Q47" i="4" l="1"/>
  <c r="P47" i="4"/>
  <c r="G47" i="4"/>
  <c r="S47" i="4"/>
  <c r="R47" i="4"/>
  <c r="N47" i="4"/>
  <c r="K47" i="4"/>
  <c r="F47" i="4"/>
  <c r="R57" i="3"/>
  <c r="S57" i="3" s="1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51" i="3"/>
  <c r="S52" i="3"/>
  <c r="S53" i="3"/>
  <c r="S54" i="3"/>
  <c r="S55" i="3"/>
  <c r="S56" i="3"/>
  <c r="S59" i="3"/>
  <c r="S60" i="3"/>
  <c r="S61" i="3"/>
  <c r="S62" i="3"/>
  <c r="S63" i="3"/>
  <c r="S64" i="3"/>
  <c r="S69" i="3"/>
  <c r="S70" i="3"/>
  <c r="S71" i="3"/>
  <c r="H20" i="4" l="1"/>
  <c r="H47" i="4" s="1"/>
  <c r="I59" i="3"/>
  <c r="F9" i="3" l="1"/>
  <c r="G9" i="3"/>
  <c r="P51" i="3"/>
  <c r="P55" i="3"/>
  <c r="Q69" i="3"/>
  <c r="Q71" i="3" s="1"/>
  <c r="P69" i="3"/>
  <c r="P71" i="3" s="1"/>
  <c r="Q59" i="3"/>
  <c r="P59" i="3"/>
  <c r="Q55" i="3"/>
  <c r="Q51" i="3"/>
  <c r="Q9" i="3"/>
  <c r="P9" i="3"/>
  <c r="N9" i="3"/>
  <c r="K71" i="3"/>
  <c r="K69" i="3"/>
  <c r="K59" i="3"/>
  <c r="K55" i="3"/>
  <c r="K51" i="3"/>
  <c r="K9" i="3"/>
  <c r="K57" i="3" s="1"/>
  <c r="G71" i="3"/>
  <c r="F71" i="3"/>
  <c r="G69" i="3"/>
  <c r="F69" i="3"/>
  <c r="G59" i="3"/>
  <c r="F59" i="3"/>
  <c r="G57" i="3"/>
  <c r="F57" i="3"/>
  <c r="G55" i="3"/>
  <c r="F55" i="3"/>
  <c r="G51" i="3"/>
  <c r="F51" i="3"/>
  <c r="Q57" i="3" l="1"/>
  <c r="F72" i="3"/>
  <c r="G72" i="3"/>
  <c r="F8" i="1" s="1"/>
  <c r="K72" i="3"/>
  <c r="J8" i="1" s="1"/>
  <c r="P57" i="3"/>
  <c r="P72" i="3" s="1"/>
  <c r="Q8" i="1" s="1"/>
  <c r="Q72" i="3"/>
  <c r="R8" i="1" s="1"/>
  <c r="M64" i="3"/>
  <c r="M63" i="3"/>
  <c r="M62" i="3"/>
  <c r="M61" i="3"/>
  <c r="M60" i="3"/>
  <c r="R71" i="3"/>
  <c r="T55" i="3"/>
  <c r="O55" i="3"/>
  <c r="M55" i="3"/>
  <c r="L55" i="3"/>
  <c r="J55" i="3"/>
  <c r="I55" i="3"/>
  <c r="H55" i="3"/>
  <c r="E55" i="3"/>
  <c r="D55" i="3"/>
  <c r="N13" i="1"/>
  <c r="U12" i="1"/>
  <c r="T12" i="1"/>
  <c r="S12" i="1"/>
  <c r="R12" i="1"/>
  <c r="Q12" i="1"/>
  <c r="P12" i="1"/>
  <c r="O12" i="1"/>
  <c r="U11" i="1"/>
  <c r="T11" i="1"/>
  <c r="S11" i="1"/>
  <c r="R11" i="1"/>
  <c r="Q11" i="1"/>
  <c r="P11" i="1"/>
  <c r="O11" i="1"/>
  <c r="U10" i="1"/>
  <c r="T10" i="1"/>
  <c r="S10" i="1"/>
  <c r="R10" i="1"/>
  <c r="Q10" i="1"/>
  <c r="P10" i="1"/>
  <c r="O10" i="1"/>
  <c r="O8" i="1"/>
  <c r="M12" i="1"/>
  <c r="L12" i="1"/>
  <c r="K12" i="1"/>
  <c r="J12" i="1"/>
  <c r="I12" i="1"/>
  <c r="H12" i="1"/>
  <c r="G12" i="1"/>
  <c r="F12" i="1"/>
  <c r="E12" i="1"/>
  <c r="D12" i="1"/>
  <c r="C12" i="1"/>
  <c r="M11" i="1"/>
  <c r="L11" i="1"/>
  <c r="K11" i="1"/>
  <c r="J11" i="1"/>
  <c r="I11" i="1"/>
  <c r="H11" i="1"/>
  <c r="G11" i="1"/>
  <c r="F11" i="1"/>
  <c r="E11" i="1"/>
  <c r="D11" i="1"/>
  <c r="C11" i="1"/>
  <c r="M10" i="1"/>
  <c r="L10" i="1"/>
  <c r="K10" i="1"/>
  <c r="J10" i="1"/>
  <c r="I10" i="1"/>
  <c r="H10" i="1"/>
  <c r="G10" i="1"/>
  <c r="F10" i="1"/>
  <c r="E10" i="1"/>
  <c r="D10" i="1"/>
  <c r="C10" i="1"/>
  <c r="M8" i="1"/>
  <c r="E8" i="1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T20" i="4"/>
  <c r="T47" i="4" s="1"/>
  <c r="S20" i="4"/>
  <c r="R20" i="4"/>
  <c r="Q20" i="4"/>
  <c r="P20" i="4"/>
  <c r="O20" i="4"/>
  <c r="O47" i="4" s="1"/>
  <c r="N20" i="4"/>
  <c r="M20" i="4"/>
  <c r="M47" i="4" s="1"/>
  <c r="L20" i="4"/>
  <c r="L47" i="4" s="1"/>
  <c r="K20" i="4"/>
  <c r="J20" i="4"/>
  <c r="J47" i="4" s="1"/>
  <c r="I20" i="4"/>
  <c r="G20" i="4"/>
  <c r="F20" i="4"/>
  <c r="E20" i="4"/>
  <c r="D47" i="4"/>
  <c r="T59" i="3"/>
  <c r="R59" i="3"/>
  <c r="O59" i="3"/>
  <c r="L59" i="3"/>
  <c r="J59" i="3"/>
  <c r="J71" i="3" s="1"/>
  <c r="H59" i="3"/>
  <c r="E59" i="3"/>
  <c r="D59" i="3"/>
  <c r="D71" i="3" s="1"/>
  <c r="E69" i="3"/>
  <c r="E71" i="3" s="1"/>
  <c r="D69" i="3"/>
  <c r="I69" i="3"/>
  <c r="H69" i="3"/>
  <c r="T69" i="3"/>
  <c r="T71" i="3" s="1"/>
  <c r="R69" i="3"/>
  <c r="O69" i="3"/>
  <c r="O71" i="3" s="1"/>
  <c r="M69" i="3"/>
  <c r="L69" i="3"/>
  <c r="L71" i="3" s="1"/>
  <c r="J69" i="3"/>
  <c r="T51" i="3"/>
  <c r="O51" i="3"/>
  <c r="M51" i="3"/>
  <c r="L51" i="3"/>
  <c r="J51" i="3"/>
  <c r="I51" i="3"/>
  <c r="H51" i="3"/>
  <c r="E51" i="3"/>
  <c r="D51" i="3"/>
  <c r="D57" i="3" s="1"/>
  <c r="D9" i="3"/>
  <c r="T9" i="3"/>
  <c r="T57" i="3" s="1"/>
  <c r="R9" i="3"/>
  <c r="S9" i="3" s="1"/>
  <c r="O9" i="3"/>
  <c r="M9" i="3"/>
  <c r="M57" i="3" s="1"/>
  <c r="L9" i="3"/>
  <c r="J9" i="3"/>
  <c r="I9" i="3"/>
  <c r="H9" i="3"/>
  <c r="E9" i="3"/>
  <c r="O57" i="3" l="1"/>
  <c r="O72" i="3" s="1"/>
  <c r="P8" i="1" s="1"/>
  <c r="E57" i="3"/>
  <c r="P9" i="1"/>
  <c r="M59" i="3"/>
  <c r="M71" i="3" s="1"/>
  <c r="M72" i="3" s="1"/>
  <c r="L8" i="1" s="1"/>
  <c r="L13" i="1" s="1"/>
  <c r="H71" i="3"/>
  <c r="H72" i="3" s="1"/>
  <c r="G8" i="1" s="1"/>
  <c r="H57" i="3"/>
  <c r="L57" i="3"/>
  <c r="J57" i="3"/>
  <c r="J72" i="3" s="1"/>
  <c r="I8" i="1" s="1"/>
  <c r="I57" i="3"/>
  <c r="D72" i="3"/>
  <c r="C8" i="1" s="1"/>
  <c r="Q9" i="1"/>
  <c r="Q13" i="1" s="1"/>
  <c r="E72" i="3"/>
  <c r="E75" i="3"/>
  <c r="T72" i="3"/>
  <c r="U8" i="1" s="1"/>
  <c r="U13" i="1" s="1"/>
  <c r="R72" i="3"/>
  <c r="S72" i="3" s="1"/>
  <c r="E9" i="1"/>
  <c r="E13" i="1" s="1"/>
  <c r="S9" i="1"/>
  <c r="S13" i="1" s="1"/>
  <c r="R9" i="1"/>
  <c r="R13" i="1" s="1"/>
  <c r="M9" i="1"/>
  <c r="M13" i="1" s="1"/>
  <c r="F9" i="1"/>
  <c r="F13" i="1" s="1"/>
  <c r="J9" i="1"/>
  <c r="J13" i="1" s="1"/>
  <c r="T9" i="1"/>
  <c r="O9" i="1"/>
  <c r="O13" i="1" s="1"/>
  <c r="D13" i="1"/>
  <c r="C13" i="1"/>
  <c r="I47" i="4"/>
  <c r="I71" i="3"/>
  <c r="I72" i="3" s="1"/>
  <c r="L72" i="3"/>
  <c r="K8" i="1" s="1"/>
  <c r="P13" i="1" l="1"/>
  <c r="I13" i="1"/>
  <c r="G13" i="1"/>
  <c r="T8" i="1"/>
  <c r="T13" i="1" s="1"/>
  <c r="K13" i="1"/>
  <c r="H13" i="1"/>
</calcChain>
</file>

<file path=xl/sharedStrings.xml><?xml version="1.0" encoding="utf-8"?>
<sst xmlns="http://schemas.openxmlformats.org/spreadsheetml/2006/main" count="355" uniqueCount="260">
  <si>
    <t>Table I - Summary Statement holding of specified securities</t>
  </si>
  <si>
    <t>Category
(I)</t>
  </si>
  <si>
    <t>Category of shareholder
(II)</t>
  </si>
  <si>
    <t>Nos. Of shareholders
(III)</t>
  </si>
  <si>
    <t>No. of fully paid up equity shares held
(IV)</t>
  </si>
  <si>
    <t>No. Of Partly paid-up equity shares held
(V)</t>
  </si>
  <si>
    <t>No. Of shares underlying Depository Receipts
(VI)</t>
  </si>
  <si>
    <t>Total nos. shares
held
(VII) = (IV)+(V)+ (VI)</t>
  </si>
  <si>
    <t>Shareholding as a % of total no. of shares (calculated as per SCRR, 1957)
(VIII)
As a % of (A+B+C2)</t>
  </si>
  <si>
    <t>Number of Voting Rights
held in each class of
securities
(IX)</t>
  </si>
  <si>
    <t>No. Of Shares Underlying Outstanding convertible securities
(X)</t>
  </si>
  <si>
    <t>No. of Shares Underlying Outstanding Warrants (Xi)</t>
  </si>
  <si>
    <t>No. Of Shares Underlying Outstanding convertible securities and No. Of Warrants
(Xi) (a)</t>
  </si>
  <si>
    <t>Shareholding , as a % assuming full conversion of convertible securities ( as a percentage of diluted share capital)
(XI)= (VII)+(X)
As a % of (A+B+C2)</t>
  </si>
  <si>
    <t>Number of Locked in shares
(XII)</t>
  </si>
  <si>
    <t>Number of Shares pledged or otherwise encumbered
(XIII)</t>
  </si>
  <si>
    <t>Number of equity shares held in dematerialized form 
(XIV)</t>
  </si>
  <si>
    <t>No of Voting  (XIV)  Rights</t>
  </si>
  <si>
    <t>Total as a % of
(A+B+C)</t>
  </si>
  <si>
    <t>Class
eg:
X</t>
  </si>
  <si>
    <t>Class
eg:y</t>
  </si>
  <si>
    <t>Total</t>
  </si>
  <si>
    <t>No.
(a)</t>
  </si>
  <si>
    <t>As a % of total Shares held
(b)</t>
  </si>
  <si>
    <t>(A)</t>
  </si>
  <si>
    <t>Promoter &amp; Promoter Group</t>
  </si>
  <si>
    <t/>
  </si>
  <si>
    <t>(B)</t>
  </si>
  <si>
    <t>Public</t>
  </si>
  <si>
    <t>(C)</t>
  </si>
  <si>
    <t>Non Promoter- Non Public</t>
  </si>
  <si>
    <t>(C1)</t>
  </si>
  <si>
    <t>Shares underlying DRs</t>
  </si>
  <si>
    <t>(C2)</t>
  </si>
  <si>
    <t>Shares held by Employee Trusts</t>
  </si>
  <si>
    <t xml:space="preserve"> Name of Listed Entity:   Asahi India Glass Limited </t>
  </si>
  <si>
    <t xml:space="preserve"> Scrip Code and Name : NSE- ASAHIINDIA, BSE-515030</t>
  </si>
  <si>
    <t xml:space="preserve"> Share Holding Pattern Filed under: Reg. 31(1)(b)</t>
  </si>
  <si>
    <t xml:space="preserve"> Declaration:</t>
  </si>
  <si>
    <t>Sr. No.</t>
  </si>
  <si>
    <t>Particulars</t>
  </si>
  <si>
    <t>Yes</t>
  </si>
  <si>
    <t>No</t>
  </si>
  <si>
    <t>Whether the Listed Entity has issued any partly paid up shares?</t>
  </si>
  <si>
    <t>Whether the Listed Entity has issued any Convertible Securities ?</t>
  </si>
  <si>
    <t>Whether the Listed Entity has issued any warrants ?</t>
  </si>
  <si>
    <t>Whether the Listed Entity has any shares against which depository receipts are issued?</t>
  </si>
  <si>
    <t>Whether the Listed Entity has any shares in locked-in?</t>
  </si>
  <si>
    <t>Whether any shares held by promoters are pledged or otherwise encumbered?</t>
  </si>
  <si>
    <t>Whether the Listed Entity has equity shares with differential voting rights?</t>
  </si>
  <si>
    <t>Name of Listed Entitiy: Asahi India Glass Ltd.</t>
  </si>
  <si>
    <t>Face Value: 1.00</t>
  </si>
  <si>
    <t>Number of Voting Rights held in each class of securities
(IX)</t>
  </si>
  <si>
    <t>Table II - Statement showing shareholding pattern of the Promoter and Promoter Group</t>
  </si>
  <si>
    <t>(a)</t>
  </si>
  <si>
    <t>(b)</t>
  </si>
  <si>
    <t>(c)</t>
  </si>
  <si>
    <t>(d)</t>
  </si>
  <si>
    <t>Government</t>
  </si>
  <si>
    <t>Institutions</t>
  </si>
  <si>
    <t>Foreign Portfolio Investor</t>
  </si>
  <si>
    <t>(e)</t>
  </si>
  <si>
    <t>Table III - Statement showing shareholding pattern of the Public shareholder</t>
  </si>
  <si>
    <t>Venture Capital Funds</t>
  </si>
  <si>
    <t>Foreign Venture Capital Investors</t>
  </si>
  <si>
    <t>(f)</t>
  </si>
  <si>
    <t>(g)</t>
  </si>
  <si>
    <t>(h)</t>
  </si>
  <si>
    <t>Provident Funds/ Pension Funds</t>
  </si>
  <si>
    <t>(i)</t>
  </si>
  <si>
    <t>NBFCs registered with RBI</t>
  </si>
  <si>
    <t>Employee Trusts</t>
  </si>
  <si>
    <t>Overseas Depositories (holding DRs) (balancing figure)</t>
  </si>
  <si>
    <t>Table IV - Statement showing shareholding pattern of the Non Promoter- Non Public shareholder</t>
  </si>
  <si>
    <t xml:space="preserve">Category &amp; Name of shareholders
(I) </t>
  </si>
  <si>
    <t>PAN
(II)</t>
  </si>
  <si>
    <t xml:space="preserve">Nos. of shareholders
(III) </t>
  </si>
  <si>
    <t>No. of Partly paid-up equity shares held
(V)</t>
  </si>
  <si>
    <t>No. of shares underlying Depository Receipts
(VI)</t>
  </si>
  <si>
    <t>Total nos. shares held
(VII) = (IV)+(V)+ (VI)</t>
  </si>
  <si>
    <t>Shareholding % calculated as per SCRR, 1957  As a % of (A+B+C2)
(VIII)</t>
  </si>
  <si>
    <t>No. of Shares Underlying Outstanding convertible securities (including Warrants)
(X)</t>
  </si>
  <si>
    <t>Total Shareholding, as a % assuming full conversion of convertible securities (as a percentage of diluted share capital)
(XI)= As a % of (A+B+C2)</t>
  </si>
  <si>
    <t>Number of equity shares held in dematerialised form
(XIV)</t>
  </si>
  <si>
    <t>No of Voting Rights</t>
  </si>
  <si>
    <t>Total as a % of Total Voting rights</t>
  </si>
  <si>
    <t>No. 
(a)</t>
  </si>
  <si>
    <t>As a % of total Shares held 
(b)</t>
  </si>
  <si>
    <t>Class 
X</t>
  </si>
  <si>
    <t>Class 
Y</t>
  </si>
  <si>
    <t xml:space="preserve">  Indian</t>
  </si>
  <si>
    <t>Individuals / Hindu Undivided Family</t>
  </si>
  <si>
    <t>AAAPL8061E</t>
  </si>
  <si>
    <t>AABPL6516H</t>
  </si>
  <si>
    <t>ABDPL9537D</t>
  </si>
  <si>
    <t>AAFPM0662H</t>
  </si>
  <si>
    <t>Pradeep Beniwal</t>
  </si>
  <si>
    <t>AGRPB1999A</t>
  </si>
  <si>
    <t>AAFPT0693R</t>
  </si>
  <si>
    <t>Bharat Roy Kapur</t>
  </si>
  <si>
    <t>ABCPK8883C</t>
  </si>
  <si>
    <t>ADAPL4033F</t>
  </si>
  <si>
    <t>AAAHS6363N</t>
  </si>
  <si>
    <t>AAKPK3100H</t>
  </si>
  <si>
    <t>AAJPM6993P</t>
  </si>
  <si>
    <t>ADOPR9241B</t>
  </si>
  <si>
    <t>ADEPL2604G</t>
  </si>
  <si>
    <t>AABPM1326N</t>
  </si>
  <si>
    <t>AAKPK3102F</t>
  </si>
  <si>
    <t>AATPA3362N</t>
  </si>
  <si>
    <t>ABZPA4879K</t>
  </si>
  <si>
    <t>AACPT2159D</t>
  </si>
  <si>
    <t>AVVPA5880C</t>
  </si>
  <si>
    <t>AQIPA8894L</t>
  </si>
  <si>
    <t>AFWPA5132L</t>
  </si>
  <si>
    <t>ACRPA6654R</t>
  </si>
  <si>
    <t>ADNPP5705D</t>
  </si>
  <si>
    <t>AFEPM6590E</t>
  </si>
  <si>
    <t>ACUPM4516B</t>
  </si>
  <si>
    <t>AAFPL5668N</t>
  </si>
  <si>
    <t>AUMPK3249F</t>
  </si>
  <si>
    <t>AHCPK3996Q</t>
  </si>
  <si>
    <t>ACOPC2695R</t>
  </si>
  <si>
    <t>ASEPK4299F</t>
  </si>
  <si>
    <t>AAJPK0341H</t>
  </si>
  <si>
    <t>Praveen Kumar Tiku</t>
  </si>
  <si>
    <t>ABMPT0945L</t>
  </si>
  <si>
    <t>AAEPL7520J</t>
  </si>
  <si>
    <t>Padma N Rao</t>
  </si>
  <si>
    <t>AAQPR5063E</t>
  </si>
  <si>
    <t>AAAPK9300K</t>
  </si>
  <si>
    <t>ABRPS1437M</t>
  </si>
  <si>
    <t>ABFPG9761Q</t>
  </si>
  <si>
    <t>Central Government / State Government(s)</t>
  </si>
  <si>
    <t>Any Other (Specify)</t>
  </si>
  <si>
    <t>(d)(i)</t>
  </si>
  <si>
    <t>Bodies Corporate</t>
  </si>
  <si>
    <t xml:space="preserve">Maruti Suzuki India Ltd                                                                                                                                                                                                                                   </t>
  </si>
  <si>
    <t>AAACM0829Q</t>
  </si>
  <si>
    <t xml:space="preserve">Essel Marketing (P) Ltd                                                                                                                                                                                                                                   </t>
  </si>
  <si>
    <t>AAACE0375K</t>
  </si>
  <si>
    <t>AARFR0896G</t>
  </si>
  <si>
    <t>(d)(ii)</t>
  </si>
  <si>
    <t>Promoter Trust</t>
  </si>
  <si>
    <t>AAETM6550H</t>
  </si>
  <si>
    <t>Sub Total (A)(1)</t>
  </si>
  <si>
    <t xml:space="preserve">  Foreign</t>
  </si>
  <si>
    <t>Individuals (Non-Resident Individuals/Foreign Individuals)</t>
  </si>
  <si>
    <t>CNZPP4639N</t>
  </si>
  <si>
    <t>CKNPP1402Q</t>
  </si>
  <si>
    <t>AAFPM0297G</t>
  </si>
  <si>
    <t>BRCPM1224L</t>
  </si>
  <si>
    <t>BRKPM7093P</t>
  </si>
  <si>
    <t>(e)(i)</t>
  </si>
  <si>
    <t>AAGCA4716N</t>
  </si>
  <si>
    <t>Sub Total (A)(2)</t>
  </si>
  <si>
    <t>Total Shareholding Of Promoter And Promoter Group (A)= (A)(1)+(A)(2)</t>
  </si>
  <si>
    <t xml:space="preserve">Anuradha Mahindra                                                                                                                                                                                                                                         </t>
  </si>
  <si>
    <t>Shashi Palamand</t>
  </si>
  <si>
    <t xml:space="preserve">Asahi Glass Co., Ltd. </t>
  </si>
  <si>
    <t xml:space="preserve">No.
(a) </t>
  </si>
  <si>
    <t>As a % of total Shares held (Not applicable)
(b)</t>
  </si>
  <si>
    <t>Mutual Funds/UTI</t>
  </si>
  <si>
    <t>Insurance Companies</t>
  </si>
  <si>
    <t>(i)(i)</t>
  </si>
  <si>
    <t>Foreign Bank</t>
  </si>
  <si>
    <t>(i)(ii)</t>
  </si>
  <si>
    <t>Sub Total (B)(1)</t>
  </si>
  <si>
    <t>Central Government/State Government(s)/President of India</t>
  </si>
  <si>
    <t>Sub Total (B)(2)</t>
  </si>
  <si>
    <t>Non-Institutions</t>
  </si>
  <si>
    <t>(a)(i)</t>
  </si>
  <si>
    <t>(a)(ii)</t>
  </si>
  <si>
    <t xml:space="preserve">Nemish S Shah                                                                                                                                                                                                                                             </t>
  </si>
  <si>
    <t>Trusts</t>
  </si>
  <si>
    <t>(e)(ii)</t>
  </si>
  <si>
    <t>Hindu Undivided Family</t>
  </si>
  <si>
    <t>(e)(iii)</t>
  </si>
  <si>
    <t>Non Resident Indians (Non Repat)</t>
  </si>
  <si>
    <t>(e)(iv)</t>
  </si>
  <si>
    <t>Non Resident Indians (Repat)</t>
  </si>
  <si>
    <t>(e)(v)</t>
  </si>
  <si>
    <t>Overseas Corporate Bodies</t>
  </si>
  <si>
    <t>(e)(vii)</t>
  </si>
  <si>
    <t>Clearing Member</t>
  </si>
  <si>
    <t>(e)(viii)</t>
  </si>
  <si>
    <t>Sub Total (B)(3)</t>
  </si>
  <si>
    <t>Total Public Shareholding (B) = (B)(1)+(B)(2)+(B)(3)</t>
  </si>
  <si>
    <t>No.
(a) (Not applicable)</t>
  </si>
  <si>
    <t xml:space="preserve"> Custodian/DR Holder</t>
  </si>
  <si>
    <t xml:space="preserve"> Employee Benefit Trust (under SEBI (Share based Employee Benefit) Regulations, 2014)</t>
  </si>
  <si>
    <t>Total Non-Promoter- Non Public Shareholding (C)= (C)(1)+(C)(2)</t>
  </si>
  <si>
    <t>AAAHN1514L</t>
  </si>
  <si>
    <t>AAACO0519R</t>
  </si>
  <si>
    <t>AAACA4348L</t>
  </si>
  <si>
    <t>AAECP5151E</t>
  </si>
  <si>
    <t>AABCA8643D</t>
  </si>
  <si>
    <t>(e)(ix)</t>
  </si>
  <si>
    <t>Other Directors</t>
  </si>
  <si>
    <t>AADPS5808H</t>
  </si>
  <si>
    <t>AAEPS1165L</t>
  </si>
  <si>
    <t>AAEPS8975Q</t>
  </si>
  <si>
    <t>0me of Listed Entitiy: Asahi India Glass Ltd.</t>
  </si>
  <si>
    <t xml:space="preserve">Category &amp; 0me of shareholders
(I) </t>
  </si>
  <si>
    <t>Fi0ncial Institutions / Banks</t>
  </si>
  <si>
    <t>Rajeev Khanna Tradelinks Llp</t>
  </si>
  <si>
    <t xml:space="preserve">Yuthica Keshub Mahindra                                                                                                                                                                                                                                   </t>
  </si>
  <si>
    <t xml:space="preserve">Anil Monga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</si>
  <si>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Sunita M Monga                                                                                                                                                                                                                                            </t>
  </si>
  <si>
    <t>Suryanarayana Rao Palamand</t>
  </si>
  <si>
    <t>Financial Institutions/Banks</t>
  </si>
  <si>
    <t>Foreign Institutional Investors</t>
  </si>
  <si>
    <t>Individual shareholders holding nominal share capital up to Rs. 2 lakhs.</t>
  </si>
  <si>
    <t>Individual shareholders holding nominal share capital in excess of Rs. 2 lakhs.</t>
  </si>
  <si>
    <t>Anuj Anantrai Sheth</t>
  </si>
  <si>
    <t>Hiten Anantrai Sheth</t>
  </si>
  <si>
    <t xml:space="preserve">Gagandeep Credit Capital Pvt Ltd                                                                                                                                                                                                                          </t>
  </si>
  <si>
    <t xml:space="preserve">Shamyak Investment Private Limited                                                                                                                                                                                                                        </t>
  </si>
  <si>
    <t xml:space="preserve">Prescient Wealth Management Private Limited                                                                                                                                                                                                               </t>
  </si>
  <si>
    <t xml:space="preserve">Anvil Share And Stock Broking Pvt Ltd                                                                                                                                                                                                                     </t>
  </si>
  <si>
    <t>Brij Mohan Labroo</t>
  </si>
  <si>
    <t>Sanjay Labroo</t>
  </si>
  <si>
    <t>Keshub Mahindra</t>
  </si>
  <si>
    <t>Tarun R Tahiliani</t>
  </si>
  <si>
    <t>Nisheeta Labroo</t>
  </si>
  <si>
    <t>Ajay Labroo</t>
  </si>
  <si>
    <t>ABAPL5119N</t>
  </si>
  <si>
    <t xml:space="preserve">Sundip Kumar </t>
  </si>
  <si>
    <t>Sudha K Mahindra</t>
  </si>
  <si>
    <t>Aneesha Labroo</t>
  </si>
  <si>
    <t>Uma R Malhotra</t>
  </si>
  <si>
    <t>Sanjaya Kumar</t>
  </si>
  <si>
    <t>Dinesh K. Agarwal</t>
  </si>
  <si>
    <t>Riva  Agarwal</t>
  </si>
  <si>
    <t>Sushma Aggarwal</t>
  </si>
  <si>
    <t>Paras Ram</t>
  </si>
  <si>
    <t>Dr Manjula Milind Pishawikar</t>
  </si>
  <si>
    <t>Chand Rani Monga</t>
  </si>
  <si>
    <t>Ashok Kanhayalal Monga</t>
  </si>
  <si>
    <t>M Lakshmi</t>
  </si>
  <si>
    <t>Tanya Kumar</t>
  </si>
  <si>
    <t>M N Chaitanya</t>
  </si>
  <si>
    <t>Bhupinder Singh Kanwar</t>
  </si>
  <si>
    <t>Ashok Kapur</t>
  </si>
  <si>
    <t>Kanta Labroo</t>
  </si>
  <si>
    <t>Daryao Singh</t>
  </si>
  <si>
    <t xml:space="preserve">Kapoor Chand Gupta  </t>
  </si>
  <si>
    <t>Abhinav Agarwal</t>
  </si>
  <si>
    <t>Leena S Labroo</t>
  </si>
  <si>
    <t>Satya Nand</t>
  </si>
  <si>
    <t>Malathi Raghunand</t>
  </si>
  <si>
    <t>Sabina  Agarwal</t>
  </si>
  <si>
    <t>Krishna C Tiku</t>
  </si>
  <si>
    <t xml:space="preserve">V D Nanda Kumar </t>
  </si>
  <si>
    <t xml:space="preserve">Rajeev Khanna </t>
  </si>
  <si>
    <t>0</t>
  </si>
  <si>
    <t>53990400</t>
  </si>
  <si>
    <t>Shareholding Pattern for the QE 30th June, 2019 under Regulation 31 of SEBI (Listing Obligations and Disclosure Requirements) Regulations, 2015</t>
  </si>
  <si>
    <t>Quarter Ended: 30.06.2019</t>
  </si>
  <si>
    <t>Alternate Investment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</si>
</sst>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;[Red]0"/>
    <numFmt numFmtId="165" formatCode="0.00;[Red]0.00"/>
    <numFmt numFmtId="166" formatCode="_ * #,##0_ ;_ * \-#,##0_ ;_ * &quot;-&quot;??_ ;_ @_ "/>
    <numFmt numFmtId="167" formatCode="0.0000"/>
    <numFmt numFmtId="168" formatCode="_ * #,##0.0_ ;_ * \-#,##0.0_ ;_ * &quot;-&quot;??_ ;_ @_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u/>
      <sz val="8"/>
      <color theme="1"/>
      <name val="Calibri"/>
      <family val="2"/>
    </font>
    <font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1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9" applyNumberFormat="0" applyAlignment="0" applyProtection="0"/>
    <xf numFmtId="0" fontId="15" fillId="7" borderId="20" applyNumberFormat="0" applyAlignment="0" applyProtection="0"/>
    <xf numFmtId="0" fontId="16" fillId="7" borderId="19" applyNumberFormat="0" applyAlignment="0" applyProtection="0"/>
    <xf numFmtId="0" fontId="17" fillId="0" borderId="21" applyNumberFormat="0" applyFill="0" applyAlignment="0" applyProtection="0"/>
    <xf numFmtId="0" fontId="18" fillId="8" borderId="22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1" fillId="9" borderId="23" applyNumberFormat="0" applyFont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left" wrapText="1"/>
    </xf>
    <xf numFmtId="166" fontId="0" fillId="0" borderId="1" xfId="1" applyNumberFormat="1" applyFont="1" applyFill="1" applyBorder="1" applyAlignment="1" applyProtection="1">
      <alignment wrapText="1"/>
      <protection hidden="1"/>
    </xf>
    <xf numFmtId="166" fontId="2" fillId="0" borderId="1" xfId="1" applyNumberFormat="1" applyFont="1" applyFill="1" applyBorder="1" applyAlignment="1" applyProtection="1">
      <alignment wrapText="1"/>
      <protection hidden="1"/>
    </xf>
    <xf numFmtId="0" fontId="0" fillId="0" borderId="0" xfId="0" applyFont="1" applyAlignment="1">
      <alignment wrapText="1"/>
    </xf>
    <xf numFmtId="0" fontId="3" fillId="0" borderId="0" xfId="0" applyFont="1" applyFill="1"/>
    <xf numFmtId="0" fontId="7" fillId="0" borderId="0" xfId="0" applyFont="1" applyFill="1"/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0" xfId="0" applyFill="1"/>
    <xf numFmtId="1" fontId="0" fillId="0" borderId="1" xfId="0" applyNumberFormat="1" applyFill="1" applyBorder="1" applyProtection="1">
      <protection hidden="1"/>
    </xf>
    <xf numFmtId="0" fontId="2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24" fillId="0" borderId="0" xfId="0" applyFont="1"/>
    <xf numFmtId="0" fontId="24" fillId="0" borderId="0" xfId="0" applyFont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vertical="top" wrapText="1"/>
    </xf>
    <xf numFmtId="0" fontId="27" fillId="0" borderId="8" xfId="0" applyFont="1" applyFill="1" applyBorder="1" applyAlignment="1">
      <alignment horizontal="left" vertical="top"/>
    </xf>
    <xf numFmtId="0" fontId="27" fillId="0" borderId="1" xfId="0" applyFont="1" applyFill="1" applyBorder="1" applyAlignment="1">
      <alignment horizontal="left" vertical="top"/>
    </xf>
    <xf numFmtId="0" fontId="27" fillId="0" borderId="1" xfId="0" applyFont="1" applyFill="1" applyBorder="1" applyAlignment="1">
      <alignment horizontal="center" vertical="top"/>
    </xf>
    <xf numFmtId="0" fontId="27" fillId="0" borderId="1" xfId="0" applyFont="1" applyFill="1" applyBorder="1" applyAlignment="1">
      <alignment horizontal="right" vertical="top"/>
    </xf>
    <xf numFmtId="0" fontId="27" fillId="0" borderId="1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center" vertical="top"/>
    </xf>
    <xf numFmtId="0" fontId="28" fillId="0" borderId="8" xfId="0" applyFont="1" applyFill="1" applyBorder="1" applyAlignment="1">
      <alignment horizontal="left" vertical="top"/>
    </xf>
    <xf numFmtId="0" fontId="27" fillId="0" borderId="10" xfId="0" applyFont="1" applyFill="1" applyBorder="1" applyAlignment="1">
      <alignment horizontal="left" vertical="top"/>
    </xf>
    <xf numFmtId="0" fontId="27" fillId="0" borderId="1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1" fontId="0" fillId="0" borderId="1" xfId="1" applyNumberFormat="1" applyFont="1" applyFill="1" applyBorder="1" applyProtection="1">
      <protection hidden="1"/>
    </xf>
    <xf numFmtId="0" fontId="2" fillId="0" borderId="1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1" fontId="0" fillId="0" borderId="1" xfId="0" applyNumberFormat="1" applyFill="1" applyBorder="1" applyAlignment="1" applyProtection="1">
      <alignment horizontal="right" vertical="center"/>
      <protection hidden="1"/>
    </xf>
    <xf numFmtId="0" fontId="26" fillId="0" borderId="0" xfId="0" applyFont="1" applyFill="1" applyAlignment="1">
      <alignment wrapText="1"/>
    </xf>
    <xf numFmtId="0" fontId="31" fillId="0" borderId="0" xfId="0" applyFont="1"/>
    <xf numFmtId="2" fontId="2" fillId="0" borderId="1" xfId="1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0" xfId="0" applyFont="1"/>
    <xf numFmtId="1" fontId="2" fillId="0" borderId="1" xfId="0" applyNumberFormat="1" applyFont="1" applyFill="1" applyBorder="1" applyProtection="1">
      <protection hidden="1"/>
    </xf>
    <xf numFmtId="166" fontId="2" fillId="0" borderId="1" xfId="1" applyNumberFormat="1" applyFont="1" applyFill="1" applyBorder="1" applyProtection="1">
      <protection hidden="1"/>
    </xf>
    <xf numFmtId="166" fontId="2" fillId="0" borderId="1" xfId="1" applyNumberFormat="1" applyFont="1" applyBorder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NumberFormat="1" applyFont="1" applyFill="1" applyBorder="1" applyProtection="1">
      <protection locked="0"/>
    </xf>
    <xf numFmtId="166" fontId="0" fillId="0" borderId="1" xfId="1" applyNumberFormat="1" applyFont="1" applyFill="1" applyBorder="1" applyAlignment="1" applyProtection="1">
      <alignment horizontal="right"/>
    </xf>
    <xf numFmtId="166" fontId="2" fillId="0" borderId="1" xfId="1" applyNumberFormat="1" applyFont="1" applyFill="1" applyBorder="1" applyAlignment="1" applyProtection="1">
      <protection locked="0"/>
    </xf>
    <xf numFmtId="166" fontId="2" fillId="0" borderId="1" xfId="1" applyNumberFormat="1" applyFont="1" applyFill="1" applyBorder="1"/>
    <xf numFmtId="166" fontId="0" fillId="0" borderId="1" xfId="1" applyNumberFormat="1" applyFont="1" applyFill="1" applyBorder="1" applyProtection="1">
      <protection locked="0"/>
    </xf>
    <xf numFmtId="166" fontId="0" fillId="0" borderId="1" xfId="1" applyNumberFormat="1" applyFont="1" applyFill="1" applyBorder="1" applyAlignment="1" applyProtection="1">
      <protection locked="0"/>
    </xf>
    <xf numFmtId="166" fontId="0" fillId="0" borderId="1" xfId="1" applyNumberFormat="1" applyFont="1" applyFill="1" applyBorder="1" applyAlignment="1" applyProtection="1">
      <alignment horizontal="right"/>
      <protection locked="0"/>
    </xf>
    <xf numFmtId="166" fontId="0" fillId="0" borderId="1" xfId="1" applyNumberFormat="1" applyFont="1" applyFill="1" applyBorder="1" applyAlignment="1" applyProtection="1">
      <alignment horizontal="right"/>
      <protection hidden="1"/>
    </xf>
    <xf numFmtId="166" fontId="0" fillId="0" borderId="1" xfId="1" applyNumberFormat="1" applyFont="1" applyFill="1" applyBorder="1"/>
    <xf numFmtId="0" fontId="2" fillId="0" borderId="1" xfId="0" applyFont="1" applyFill="1" applyBorder="1"/>
    <xf numFmtId="2" fontId="2" fillId="0" borderId="1" xfId="0" applyNumberFormat="1" applyFont="1" applyFill="1" applyBorder="1"/>
    <xf numFmtId="164" fontId="2" fillId="0" borderId="1" xfId="0" applyNumberFormat="1" applyFont="1" applyFill="1" applyBorder="1"/>
    <xf numFmtId="164" fontId="0" fillId="0" borderId="1" xfId="0" applyNumberFormat="1" applyFill="1" applyBorder="1" applyAlignment="1" applyProtection="1">
      <alignment horizontal="right"/>
      <protection locked="0"/>
    </xf>
    <xf numFmtId="0" fontId="26" fillId="0" borderId="1" xfId="0" applyFont="1" applyFill="1" applyBorder="1" applyAlignment="1">
      <alignment horizontal="left" vertical="top"/>
    </xf>
    <xf numFmtId="0" fontId="5" fillId="0" borderId="8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wrapText="1"/>
    </xf>
    <xf numFmtId="164" fontId="4" fillId="0" borderId="9" xfId="0" applyNumberFormat="1" applyFont="1" applyBorder="1" applyAlignment="1">
      <alignment wrapText="1"/>
    </xf>
    <xf numFmtId="164" fontId="4" fillId="0" borderId="11" xfId="0" applyNumberFormat="1" applyFont="1" applyBorder="1" applyAlignment="1">
      <alignment wrapText="1"/>
    </xf>
    <xf numFmtId="164" fontId="4" fillId="0" borderId="12" xfId="0" applyNumberFormat="1" applyFont="1" applyBorder="1" applyAlignment="1">
      <alignment wrapText="1"/>
    </xf>
    <xf numFmtId="0" fontId="3" fillId="0" borderId="1" xfId="0" applyFont="1" applyFill="1" applyBorder="1"/>
    <xf numFmtId="0" fontId="7" fillId="0" borderId="1" xfId="0" applyFont="1" applyFill="1" applyBorder="1"/>
    <xf numFmtId="0" fontId="25" fillId="0" borderId="1" xfId="0" applyFont="1" applyFill="1" applyBorder="1" applyAlignment="1">
      <alignment horizontal="left" vertical="top"/>
    </xf>
    <xf numFmtId="1" fontId="2" fillId="0" borderId="1" xfId="0" applyNumberFormat="1" applyFont="1" applyFill="1" applyBorder="1"/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1" xfId="0" applyNumberFormat="1" applyFont="1" applyFill="1" applyBorder="1" applyAlignment="1" applyProtection="1">
      <alignment horizontal="left" wrapText="1"/>
      <protection locked="0"/>
    </xf>
    <xf numFmtId="0" fontId="0" fillId="0" borderId="0" xfId="0" applyFill="1" applyAlignment="1">
      <alignment horizontal="left" wrapText="1"/>
    </xf>
    <xf numFmtId="0" fontId="24" fillId="0" borderId="1" xfId="0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ont="1" applyAlignment="1">
      <alignment wrapText="1"/>
    </xf>
    <xf numFmtId="166" fontId="0" fillId="0" borderId="0" xfId="0" applyNumberFormat="1" applyFill="1"/>
    <xf numFmtId="43" fontId="2" fillId="0" borderId="1" xfId="1" applyNumberFormat="1" applyFont="1" applyFill="1" applyBorder="1" applyProtection="1">
      <protection hidden="1"/>
    </xf>
    <xf numFmtId="43" fontId="0" fillId="0" borderId="1" xfId="1" applyNumberFormat="1" applyFont="1" applyFill="1" applyBorder="1" applyAlignment="1" applyProtection="1">
      <alignment horizontal="right"/>
    </xf>
    <xf numFmtId="43" fontId="2" fillId="0" borderId="1" xfId="1" applyNumberFormat="1" applyFont="1" applyFill="1" applyBorder="1"/>
    <xf numFmtId="43" fontId="0" fillId="0" borderId="1" xfId="1" applyNumberFormat="1" applyFont="1" applyFill="1" applyBorder="1" applyAlignment="1" applyProtection="1">
      <alignment horizontal="right"/>
      <protection hidden="1"/>
    </xf>
    <xf numFmtId="43" fontId="0" fillId="0" borderId="1" xfId="1" applyNumberFormat="1" applyFont="1" applyFill="1" applyBorder="1"/>
    <xf numFmtId="43" fontId="2" fillId="0" borderId="1" xfId="1" applyNumberFormat="1" applyFont="1" applyBorder="1"/>
    <xf numFmtId="43" fontId="0" fillId="0" borderId="1" xfId="1" applyNumberFormat="1" applyFont="1" applyFill="1" applyBorder="1" applyProtection="1">
      <protection hidden="1"/>
    </xf>
    <xf numFmtId="43" fontId="2" fillId="0" borderId="1" xfId="0" applyNumberFormat="1" applyFont="1" applyFill="1" applyBorder="1" applyProtection="1">
      <protection hidden="1"/>
    </xf>
    <xf numFmtId="43" fontId="0" fillId="0" borderId="1" xfId="1" applyNumberFormat="1" applyFont="1" applyFill="1" applyBorder="1" applyAlignment="1" applyProtection="1">
      <alignment wrapText="1"/>
      <protection hidden="1"/>
    </xf>
    <xf numFmtId="43" fontId="2" fillId="0" borderId="1" xfId="1" applyNumberFormat="1" applyFont="1" applyFill="1" applyBorder="1" applyAlignment="1" applyProtection="1">
      <alignment wrapText="1"/>
      <protection hidden="1"/>
    </xf>
    <xf numFmtId="166" fontId="2" fillId="0" borderId="1" xfId="1" applyNumberFormat="1" applyFont="1" applyFill="1" applyBorder="1" applyAlignment="1">
      <alignment vertical="center"/>
    </xf>
    <xf numFmtId="166" fontId="0" fillId="0" borderId="1" xfId="1" applyNumberFormat="1" applyFont="1" applyFill="1" applyBorder="1" applyProtection="1">
      <protection hidden="1"/>
    </xf>
    <xf numFmtId="166" fontId="0" fillId="0" borderId="1" xfId="1" applyNumberFormat="1" applyFont="1" applyFill="1" applyBorder="1" applyAlignment="1" applyProtection="1">
      <alignment horizontal="right" vertical="center"/>
      <protection hidden="1"/>
    </xf>
    <xf numFmtId="166" fontId="0" fillId="0" borderId="1" xfId="1" applyNumberFormat="1" applyFont="1" applyFill="1" applyBorder="1" applyAlignment="1" applyProtection="1">
      <alignment horizontal="right"/>
      <protection locked="0" hidden="1"/>
    </xf>
    <xf numFmtId="0" fontId="25" fillId="0" borderId="1" xfId="0" applyFont="1" applyFill="1" applyBorder="1" applyAlignment="1">
      <alignment horizontal="center" vertical="top" wrapText="1"/>
    </xf>
    <xf numFmtId="166" fontId="28" fillId="0" borderId="1" xfId="1" applyNumberFormat="1" applyFont="1" applyFill="1" applyBorder="1" applyAlignment="1">
      <alignment horizontal="right" vertical="top"/>
    </xf>
    <xf numFmtId="164" fontId="2" fillId="0" borderId="1" xfId="0" applyNumberFormat="1" applyFont="1" applyFill="1" applyBorder="1" applyAlignment="1" applyProtection="1">
      <alignment horizontal="right"/>
      <protection locked="0"/>
    </xf>
    <xf numFmtId="164" fontId="0" fillId="0" borderId="1" xfId="0" applyNumberFormat="1" applyFill="1" applyBorder="1"/>
    <xf numFmtId="164" fontId="0" fillId="0" borderId="1" xfId="0" applyNumberFormat="1" applyFill="1" applyBorder="1" applyAlignment="1" applyProtection="1">
      <alignment horizontal="right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wrapText="1"/>
    </xf>
    <xf numFmtId="168" fontId="2" fillId="0" borderId="1" xfId="1" applyNumberFormat="1" applyFont="1" applyFill="1" applyBorder="1" applyProtection="1">
      <protection hidden="1"/>
    </xf>
    <xf numFmtId="166" fontId="27" fillId="0" borderId="1" xfId="1" applyNumberFormat="1" applyFont="1" applyFill="1" applyBorder="1" applyAlignment="1">
      <alignment horizontal="right"/>
    </xf>
    <xf numFmtId="1" fontId="0" fillId="0" borderId="1" xfId="0" applyNumberFormat="1" applyFont="1" applyFill="1" applyBorder="1" applyAlignment="1">
      <alignment vertical="center"/>
    </xf>
    <xf numFmtId="43" fontId="1" fillId="0" borderId="1" xfId="1" applyNumberFormat="1" applyFont="1" applyFill="1" applyBorder="1" applyAlignment="1">
      <alignment vertical="center"/>
    </xf>
    <xf numFmtId="164" fontId="0" fillId="0" borderId="1" xfId="0" applyNumberFormat="1" applyFont="1" applyFill="1" applyBorder="1" applyAlignment="1" applyProtection="1">
      <alignment horizontal="right"/>
      <protection locked="0"/>
    </xf>
    <xf numFmtId="166" fontId="1" fillId="0" borderId="1" xfId="1" applyNumberFormat="1" applyFont="1" applyFill="1" applyBorder="1" applyAlignment="1">
      <alignment vertical="center"/>
    </xf>
    <xf numFmtId="166" fontId="0" fillId="0" borderId="1" xfId="1" applyNumberFormat="1" applyFont="1" applyFill="1" applyBorder="1" applyAlignment="1">
      <alignment vertical="top"/>
    </xf>
    <xf numFmtId="43" fontId="0" fillId="0" borderId="1" xfId="1" applyNumberFormat="1" applyFont="1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34" fillId="0" borderId="1" xfId="0" applyFont="1" applyFill="1" applyBorder="1" applyAlignment="1">
      <alignment horizontal="left" vertical="top" wrapText="1"/>
    </xf>
    <xf numFmtId="0" fontId="35" fillId="0" borderId="1" xfId="0" applyFont="1" applyFill="1" applyBorder="1"/>
    <xf numFmtId="1" fontId="35" fillId="0" borderId="1" xfId="0" applyNumberFormat="1" applyFont="1" applyFill="1" applyBorder="1" applyAlignment="1" applyProtection="1">
      <alignment horizontal="right"/>
      <protection locked="0"/>
    </xf>
    <xf numFmtId="164" fontId="35" fillId="0" borderId="1" xfId="0" applyNumberFormat="1" applyFont="1" applyFill="1" applyBorder="1" applyAlignment="1" applyProtection="1">
      <alignment horizontal="right"/>
      <protection locked="0"/>
    </xf>
    <xf numFmtId="164" fontId="35" fillId="0" borderId="1" xfId="0" applyNumberFormat="1" applyFont="1" applyFill="1" applyBorder="1" applyAlignment="1" applyProtection="1">
      <alignment horizontal="right" vertical="center"/>
      <protection hidden="1"/>
    </xf>
    <xf numFmtId="165" fontId="35" fillId="0" borderId="1" xfId="1" applyNumberFormat="1" applyFont="1" applyFill="1" applyBorder="1"/>
    <xf numFmtId="1" fontId="35" fillId="0" borderId="1" xfId="0" applyNumberFormat="1" applyFont="1" applyFill="1" applyBorder="1" applyAlignment="1" applyProtection="1">
      <alignment horizontal="right" vertical="center"/>
      <protection hidden="1"/>
    </xf>
    <xf numFmtId="165" fontId="35" fillId="0" borderId="1" xfId="1" applyNumberFormat="1" applyFont="1" applyFill="1" applyBorder="1" applyAlignment="1" applyProtection="1">
      <alignment horizontal="right" vertical="center"/>
      <protection hidden="1"/>
    </xf>
    <xf numFmtId="165" fontId="35" fillId="0" borderId="1" xfId="0" applyNumberFormat="1" applyFont="1" applyFill="1" applyBorder="1"/>
    <xf numFmtId="164" fontId="35" fillId="0" borderId="1" xfId="0" applyNumberFormat="1" applyFont="1" applyFill="1" applyBorder="1" applyAlignment="1" applyProtection="1">
      <alignment horizontal="right"/>
      <protection hidden="1"/>
    </xf>
    <xf numFmtId="0" fontId="36" fillId="0" borderId="1" xfId="0" applyFont="1" applyFill="1" applyBorder="1" applyAlignment="1">
      <alignment horizontal="left" vertical="top" wrapText="1"/>
    </xf>
    <xf numFmtId="0" fontId="37" fillId="0" borderId="1" xfId="0" applyFont="1" applyFill="1" applyBorder="1"/>
    <xf numFmtId="1" fontId="37" fillId="0" borderId="1" xfId="0" applyNumberFormat="1" applyFont="1" applyFill="1" applyBorder="1"/>
    <xf numFmtId="164" fontId="37" fillId="0" borderId="1" xfId="0" applyNumberFormat="1" applyFont="1" applyFill="1" applyBorder="1"/>
    <xf numFmtId="2" fontId="37" fillId="0" borderId="1" xfId="0" applyNumberFormat="1" applyFont="1" applyFill="1" applyBorder="1"/>
    <xf numFmtId="9" fontId="34" fillId="0" borderId="1" xfId="45" applyFont="1" applyFill="1" applyBorder="1" applyAlignment="1">
      <alignment horizontal="center" vertical="top"/>
    </xf>
    <xf numFmtId="0" fontId="34" fillId="0" borderId="1" xfId="0" applyFont="1" applyFill="1" applyBorder="1" applyAlignment="1">
      <alignment horizontal="right" vertical="top"/>
    </xf>
    <xf numFmtId="2" fontId="34" fillId="0" borderId="1" xfId="0" applyNumberFormat="1" applyFont="1" applyFill="1" applyBorder="1" applyAlignment="1">
      <alignment horizontal="right" vertical="top"/>
    </xf>
    <xf numFmtId="165" fontId="34" fillId="0" borderId="1" xfId="0" applyNumberFormat="1" applyFont="1" applyFill="1" applyBorder="1" applyAlignment="1">
      <alignment horizontal="right" vertical="top"/>
    </xf>
    <xf numFmtId="164" fontId="34" fillId="0" borderId="1" xfId="0" applyNumberFormat="1" applyFont="1" applyFill="1" applyBorder="1" applyAlignment="1">
      <alignment horizontal="right" vertical="top"/>
    </xf>
    <xf numFmtId="0" fontId="34" fillId="0" borderId="9" xfId="0" applyFont="1" applyFill="1" applyBorder="1" applyAlignment="1">
      <alignment horizontal="right" vertical="top"/>
    </xf>
    <xf numFmtId="0" fontId="37" fillId="0" borderId="1" xfId="0" applyFont="1" applyFill="1" applyBorder="1" applyAlignment="1">
      <alignment vertical="top"/>
    </xf>
    <xf numFmtId="0" fontId="37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vertical="center" wrapText="1"/>
    </xf>
    <xf numFmtId="0" fontId="39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left" vertical="top"/>
    </xf>
    <xf numFmtId="43" fontId="0" fillId="0" borderId="1" xfId="1" quotePrefix="1" applyNumberFormat="1" applyFont="1" applyFill="1" applyBorder="1" applyAlignment="1">
      <alignment horizontal="right"/>
    </xf>
    <xf numFmtId="43" fontId="0" fillId="0" borderId="1" xfId="1" applyNumberFormat="1" applyFont="1" applyFill="1" applyBorder="1" applyAlignment="1">
      <alignment horizontal="right"/>
    </xf>
    <xf numFmtId="43" fontId="2" fillId="0" borderId="1" xfId="1" applyNumberFormat="1" applyFont="1" applyFill="1" applyBorder="1" applyAlignment="1">
      <alignment horizontal="right"/>
    </xf>
    <xf numFmtId="2" fontId="35" fillId="0" borderId="1" xfId="0" applyNumberFormat="1" applyFont="1" applyFill="1" applyBorder="1"/>
    <xf numFmtId="2" fontId="35" fillId="0" borderId="1" xfId="0" applyNumberFormat="1" applyFont="1" applyFill="1" applyBorder="1" applyAlignment="1">
      <alignment vertical="center" wrapText="1"/>
    </xf>
    <xf numFmtId="2" fontId="37" fillId="0" borderId="1" xfId="0" applyNumberFormat="1" applyFont="1" applyFill="1" applyBorder="1" applyAlignment="1">
      <alignment vertical="center" wrapText="1"/>
    </xf>
    <xf numFmtId="2" fontId="39" fillId="0" borderId="1" xfId="0" applyNumberFormat="1" applyFont="1" applyFill="1" applyBorder="1" applyAlignment="1">
      <alignment vertical="center" wrapText="1"/>
    </xf>
    <xf numFmtId="2" fontId="38" fillId="0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/>
    </xf>
    <xf numFmtId="0" fontId="3" fillId="0" borderId="14" xfId="0" applyFont="1" applyFill="1" applyBorder="1" applyAlignment="1">
      <alignment horizontal="left" vertical="top"/>
    </xf>
    <xf numFmtId="0" fontId="3" fillId="0" borderId="15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5" fillId="0" borderId="8" xfId="0" applyFont="1" applyFill="1" applyBorder="1" applyAlignment="1">
      <alignment horizontal="left" vertical="top" wrapText="1"/>
    </xf>
    <xf numFmtId="0" fontId="25" fillId="0" borderId="9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167" fontId="25" fillId="0" borderId="1" xfId="0" applyNumberFormat="1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vertical="top" wrapText="1"/>
    </xf>
    <xf numFmtId="167" fontId="33" fillId="0" borderId="1" xfId="0" applyNumberFormat="1" applyFont="1" applyFill="1" applyBorder="1" applyAlignment="1">
      <alignment horizontal="center" vertical="top" wrapText="1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25" fillId="0" borderId="25" xfId="0" applyFont="1" applyFill="1" applyBorder="1"/>
    <xf numFmtId="0" fontId="25" fillId="0" borderId="2" xfId="0" applyFont="1" applyFill="1" applyBorder="1"/>
    <xf numFmtId="0" fontId="25" fillId="0" borderId="26" xfId="0" applyFont="1" applyFill="1" applyBorder="1"/>
    <xf numFmtId="0" fontId="25" fillId="0" borderId="27" xfId="0" applyFont="1" applyFill="1" applyBorder="1"/>
    <xf numFmtId="0" fontId="25" fillId="0" borderId="28" xfId="0" applyFont="1" applyFill="1" applyBorder="1"/>
    <xf numFmtId="0" fontId="25" fillId="0" borderId="29" xfId="0" applyFont="1" applyFill="1" applyBorder="1"/>
    <xf numFmtId="0" fontId="25" fillId="0" borderId="30" xfId="0" applyFont="1" applyFill="1" applyBorder="1"/>
    <xf numFmtId="0" fontId="25" fillId="0" borderId="3" xfId="0" applyFont="1" applyFill="1" applyBorder="1"/>
    <xf numFmtId="0" fontId="25" fillId="0" borderId="31" xfId="0" applyFont="1" applyFill="1" applyBorder="1"/>
    <xf numFmtId="0" fontId="4" fillId="0" borderId="8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7" fontId="4" fillId="0" borderId="1" xfId="0" applyNumberFormat="1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0" fillId="0" borderId="5" xfId="0" applyFont="1" applyBorder="1" applyAlignment="1">
      <alignment horizontal="center" wrapText="1"/>
    </xf>
    <xf numFmtId="0" fontId="30" fillId="0" borderId="6" xfId="0" applyFont="1" applyBorder="1" applyAlignment="1">
      <alignment horizontal="center" wrapText="1"/>
    </xf>
    <xf numFmtId="0" fontId="30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7" fontId="4" fillId="0" borderId="1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4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1" builtinId="3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2"/>
    <cellStyle name="Note 2" xfId="43"/>
    <cellStyle name="Output" xfId="10" builtinId="21" customBuiltin="1"/>
    <cellStyle name="Percent" xfId="45" builtinId="5"/>
    <cellStyle name="Title 2" xfId="44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59530</xdr:rowOff>
    </xdr:from>
    <xdr:to>
      <xdr:col>0</xdr:col>
      <xdr:colOff>0</xdr:colOff>
      <xdr:row>34</xdr:row>
      <xdr:rowOff>391583</xdr:rowOff>
    </xdr:to>
    <xdr:sp macro="[1]!opentextblock" textlink="">
      <xdr:nvSpPr>
        <xdr:cNvPr id="5" name="Rounded Rectangle 4"/>
        <xdr:cNvSpPr/>
      </xdr:nvSpPr>
      <xdr:spPr>
        <a:xfrm>
          <a:off x="17582179" y="11156155"/>
          <a:ext cx="1071564" cy="132028"/>
        </a:xfrm>
        <a:prstGeom prst="roundRect">
          <a:avLst/>
        </a:prstGeom>
        <a:solidFill>
          <a:srgbClr val="9B2D2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/>
            <a:t>Add Notes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/MATHUR/Secretarial/Stock%20Exchanges/2018-19/Q4_JanFebMar/January/Shareholding%20Pattern/Shareholding%20Patter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eneralInfo"/>
      <sheetName val="Declaration"/>
      <sheetName val="Summary"/>
      <sheetName val="Taxonomy"/>
      <sheetName val="Shareholding Pattern"/>
      <sheetName val="IndHUF"/>
      <sheetName val="CGAndSG"/>
      <sheetName val="Banks"/>
      <sheetName val="OtherIND"/>
      <sheetName val="Individuals"/>
      <sheetName val="Government"/>
      <sheetName val="Institutions"/>
      <sheetName val="FPIPromoter"/>
      <sheetName val="OtherForeign"/>
      <sheetName val="MutuaFund"/>
      <sheetName val="VentureCap"/>
      <sheetName val="AIF"/>
      <sheetName val="FVC"/>
      <sheetName val="FPI_Insti"/>
      <sheetName val="Bank_Insti"/>
      <sheetName val="Insurance"/>
      <sheetName val="Pension"/>
      <sheetName val="Other_Insti"/>
      <sheetName val="CG&amp;SG&amp;PI"/>
      <sheetName val="Indivisual(aI)"/>
      <sheetName val="Indivisual(aII)"/>
      <sheetName val="NBFC"/>
      <sheetName val="EmpTrust"/>
      <sheetName val="OD"/>
      <sheetName val="Other_NonInsti"/>
      <sheetName val="DRHolder"/>
      <sheetName val="EBT"/>
      <sheetName val="Unclaimed_Prom"/>
      <sheetName val="TextBlock"/>
      <sheetName val="PAC_Public"/>
      <sheetName val="Unclaimed_Public"/>
    </sheetNames>
    <definedNames>
      <definedName name="opentextbl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zoomScaleSheetLayoutView="100" workbookViewId="0">
      <selection activeCell="C16" sqref="C16"/>
    </sheetView>
  </sheetViews>
  <sheetFormatPr defaultRowHeight="15" x14ac:dyDescent="0.25"/>
  <cols>
    <col min="1" max="1" width="1.85546875" bestFit="1" customWidth="1"/>
    <col min="2" max="2" width="5.28515625" bestFit="1" customWidth="1"/>
    <col min="3" max="3" width="59" bestFit="1" customWidth="1"/>
    <col min="4" max="4" width="15.28515625" customWidth="1"/>
    <col min="5" max="5" width="12.140625" customWidth="1"/>
  </cols>
  <sheetData>
    <row r="1" spans="1:5" ht="44.25" customHeight="1" x14ac:dyDescent="0.25">
      <c r="A1" s="154" t="s">
        <v>257</v>
      </c>
      <c r="B1" s="154"/>
      <c r="C1" s="154"/>
      <c r="D1" s="154"/>
      <c r="E1" s="154"/>
    </row>
    <row r="2" spans="1:5" x14ac:dyDescent="0.25">
      <c r="A2" s="1">
        <v>1</v>
      </c>
      <c r="B2" s="155" t="s">
        <v>35</v>
      </c>
      <c r="C2" s="155"/>
      <c r="D2" s="155"/>
      <c r="E2" s="155"/>
    </row>
    <row r="3" spans="1:5" x14ac:dyDescent="0.25">
      <c r="A3" s="1">
        <v>2</v>
      </c>
      <c r="B3" s="155" t="s">
        <v>36</v>
      </c>
      <c r="C3" s="155"/>
      <c r="D3" s="155"/>
      <c r="E3" s="155"/>
    </row>
    <row r="4" spans="1:5" x14ac:dyDescent="0.25">
      <c r="A4" s="1">
        <v>3</v>
      </c>
      <c r="B4" s="155" t="s">
        <v>37</v>
      </c>
      <c r="C4" s="155"/>
      <c r="D4" s="155"/>
      <c r="E4" s="155"/>
    </row>
    <row r="5" spans="1:5" x14ac:dyDescent="0.25">
      <c r="A5" s="1"/>
      <c r="B5" s="155" t="s">
        <v>258</v>
      </c>
      <c r="C5" s="155"/>
      <c r="D5" s="155"/>
      <c r="E5" s="155"/>
    </row>
    <row r="6" spans="1:5" ht="15.75" thickBot="1" x14ac:dyDescent="0.3">
      <c r="A6" s="1">
        <v>4</v>
      </c>
      <c r="B6" s="155" t="s">
        <v>38</v>
      </c>
      <c r="C6" s="155"/>
      <c r="D6" s="155"/>
      <c r="E6" s="155"/>
    </row>
    <row r="7" spans="1:5" x14ac:dyDescent="0.25">
      <c r="A7" s="2"/>
      <c r="B7" s="3" t="s">
        <v>39</v>
      </c>
      <c r="C7" s="4" t="s">
        <v>40</v>
      </c>
      <c r="D7" s="4" t="s">
        <v>41</v>
      </c>
      <c r="E7" s="5" t="s">
        <v>42</v>
      </c>
    </row>
    <row r="8" spans="1:5" x14ac:dyDescent="0.25">
      <c r="A8" s="2"/>
      <c r="B8" s="6">
        <v>1</v>
      </c>
      <c r="C8" s="7" t="s">
        <v>43</v>
      </c>
      <c r="D8" s="7"/>
      <c r="E8" s="8" t="s">
        <v>42</v>
      </c>
    </row>
    <row r="9" spans="1:5" x14ac:dyDescent="0.25">
      <c r="A9" s="2"/>
      <c r="B9" s="6">
        <v>2</v>
      </c>
      <c r="C9" s="7" t="s">
        <v>44</v>
      </c>
      <c r="D9" s="7"/>
      <c r="E9" s="8" t="s">
        <v>42</v>
      </c>
    </row>
    <row r="10" spans="1:5" x14ac:dyDescent="0.25">
      <c r="A10" s="2"/>
      <c r="B10" s="6">
        <v>3</v>
      </c>
      <c r="C10" s="7" t="s">
        <v>45</v>
      </c>
      <c r="D10" s="7"/>
      <c r="E10" s="8" t="s">
        <v>42</v>
      </c>
    </row>
    <row r="11" spans="1:5" x14ac:dyDescent="0.25">
      <c r="A11" s="2"/>
      <c r="B11" s="6">
        <v>4</v>
      </c>
      <c r="C11" s="7" t="s">
        <v>46</v>
      </c>
      <c r="D11" s="7"/>
      <c r="E11" s="8" t="s">
        <v>42</v>
      </c>
    </row>
    <row r="12" spans="1:5" x14ac:dyDescent="0.25">
      <c r="A12" s="2"/>
      <c r="B12" s="6">
        <v>5</v>
      </c>
      <c r="C12" s="7" t="s">
        <v>47</v>
      </c>
      <c r="D12" s="7"/>
      <c r="E12" s="8" t="s">
        <v>42</v>
      </c>
    </row>
    <row r="13" spans="1:5" x14ac:dyDescent="0.25">
      <c r="A13" s="1"/>
      <c r="B13" s="6">
        <v>6</v>
      </c>
      <c r="C13" s="7" t="s">
        <v>48</v>
      </c>
      <c r="D13" s="7" t="s">
        <v>41</v>
      </c>
      <c r="E13" s="8"/>
    </row>
    <row r="14" spans="1:5" ht="15.75" thickBot="1" x14ac:dyDescent="0.3">
      <c r="A14" s="9"/>
      <c r="B14" s="10">
        <v>7</v>
      </c>
      <c r="C14" s="11" t="s">
        <v>49</v>
      </c>
      <c r="D14" s="11"/>
      <c r="E14" s="12" t="s">
        <v>42</v>
      </c>
    </row>
    <row r="15" spans="1:5" x14ac:dyDescent="0.25">
      <c r="A15" s="13"/>
      <c r="B15" s="153"/>
      <c r="C15" s="153"/>
      <c r="D15" s="153"/>
      <c r="E15" s="153"/>
    </row>
  </sheetData>
  <sheetProtection formatCells="0" formatColumns="0" formatRows="0" insertColumns="0" insertRows="0" insertHyperlinks="0" deleteColumns="0" deleteRows="0" sort="0" autoFilter="0" pivotTables="0"/>
  <mergeCells count="7">
    <mergeCell ref="B15:E15"/>
    <mergeCell ref="A1:E1"/>
    <mergeCell ref="B2:E2"/>
    <mergeCell ref="B3:E3"/>
    <mergeCell ref="B4:E4"/>
    <mergeCell ref="B5:E5"/>
    <mergeCell ref="B6:E6"/>
  </mergeCell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zoomScaleNormal="100" workbookViewId="0">
      <selection activeCell="A3" sqref="A3:S3"/>
    </sheetView>
  </sheetViews>
  <sheetFormatPr defaultRowHeight="15" x14ac:dyDescent="0.25"/>
  <cols>
    <col min="1" max="1" width="8.85546875" style="18" bestFit="1" customWidth="1"/>
    <col min="2" max="2" width="29.42578125" style="18" bestFit="1" customWidth="1"/>
    <col min="3" max="3" width="10.140625" style="18" customWidth="1"/>
    <col min="4" max="4" width="18.7109375" style="18" customWidth="1"/>
    <col min="5" max="5" width="14.140625" style="18" bestFit="1" customWidth="1"/>
    <col min="6" max="6" width="12.85546875" style="18" customWidth="1"/>
    <col min="7" max="7" width="18.7109375" style="18" customWidth="1"/>
    <col min="8" max="8" width="12.7109375" style="18" customWidth="1"/>
    <col min="9" max="9" width="18.28515625" style="18" bestFit="1" customWidth="1"/>
    <col min="10" max="10" width="5.42578125" style="18" bestFit="1" customWidth="1"/>
    <col min="11" max="11" width="18.28515625" style="18" bestFit="1" customWidth="1"/>
    <col min="12" max="12" width="8.5703125" style="18" customWidth="1"/>
    <col min="13" max="13" width="13.140625" style="18" customWidth="1"/>
    <col min="14" max="14" width="13.42578125" style="18" customWidth="1"/>
    <col min="15" max="15" width="13" style="18" customWidth="1"/>
    <col min="16" max="16" width="13.85546875" style="18" customWidth="1"/>
    <col min="17" max="17" width="4.140625" style="18" bestFit="1" customWidth="1"/>
    <col min="18" max="18" width="9.7109375" style="18" customWidth="1"/>
    <col min="19" max="19" width="15.42578125" style="18" customWidth="1"/>
    <col min="20" max="20" width="11.28515625" style="18" customWidth="1"/>
    <col min="21" max="21" width="20.42578125" style="18" customWidth="1"/>
    <col min="22" max="16384" width="9.140625" style="18"/>
  </cols>
  <sheetData>
    <row r="1" spans="1:21" x14ac:dyDescent="0.25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</row>
    <row r="2" spans="1:21" s="19" customFormat="1" x14ac:dyDescent="0.25">
      <c r="A2" s="159" t="s">
        <v>50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77"/>
      <c r="U2" s="77"/>
    </row>
    <row r="3" spans="1:21" s="19" customFormat="1" x14ac:dyDescent="0.25">
      <c r="A3" s="159" t="s">
        <v>258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77"/>
      <c r="U3" s="77"/>
    </row>
    <row r="4" spans="1:21" s="20" customFormat="1" x14ac:dyDescent="0.25">
      <c r="A4" s="159" t="s">
        <v>51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78"/>
      <c r="U4" s="78"/>
    </row>
    <row r="5" spans="1:21" s="29" customFormat="1" ht="11.25" x14ac:dyDescent="0.2">
      <c r="A5" s="156" t="s">
        <v>1</v>
      </c>
      <c r="B5" s="156" t="s">
        <v>2</v>
      </c>
      <c r="C5" s="156" t="s">
        <v>3</v>
      </c>
      <c r="D5" s="156" t="s">
        <v>4</v>
      </c>
      <c r="E5" s="156" t="s">
        <v>5</v>
      </c>
      <c r="F5" s="156" t="s">
        <v>6</v>
      </c>
      <c r="G5" s="156" t="s">
        <v>7</v>
      </c>
      <c r="H5" s="156" t="s">
        <v>8</v>
      </c>
      <c r="I5" s="157" t="s">
        <v>9</v>
      </c>
      <c r="J5" s="157"/>
      <c r="K5" s="157"/>
      <c r="L5" s="157"/>
      <c r="M5" s="156" t="s">
        <v>10</v>
      </c>
      <c r="N5" s="156" t="s">
        <v>11</v>
      </c>
      <c r="O5" s="156" t="s">
        <v>12</v>
      </c>
      <c r="P5" s="156" t="s">
        <v>13</v>
      </c>
      <c r="Q5" s="156" t="s">
        <v>14</v>
      </c>
      <c r="R5" s="156"/>
      <c r="S5" s="156" t="s">
        <v>15</v>
      </c>
      <c r="T5" s="156"/>
      <c r="U5" s="156" t="s">
        <v>16</v>
      </c>
    </row>
    <row r="6" spans="1:21" s="29" customFormat="1" ht="21" customHeight="1" x14ac:dyDescent="0.2">
      <c r="A6" s="156"/>
      <c r="B6" s="156"/>
      <c r="C6" s="156"/>
      <c r="D6" s="156"/>
      <c r="E6" s="156"/>
      <c r="F6" s="156"/>
      <c r="G6" s="156"/>
      <c r="H6" s="156"/>
      <c r="I6" s="156" t="s">
        <v>17</v>
      </c>
      <c r="J6" s="156"/>
      <c r="K6" s="156"/>
      <c r="L6" s="156" t="s">
        <v>18</v>
      </c>
      <c r="M6" s="156"/>
      <c r="N6" s="156"/>
      <c r="O6" s="156"/>
      <c r="P6" s="156"/>
      <c r="Q6" s="156"/>
      <c r="R6" s="156"/>
      <c r="S6" s="156"/>
      <c r="T6" s="156"/>
      <c r="U6" s="156"/>
    </row>
    <row r="7" spans="1:21" s="29" customFormat="1" ht="58.5" customHeight="1" x14ac:dyDescent="0.2">
      <c r="A7" s="156"/>
      <c r="B7" s="156"/>
      <c r="C7" s="156"/>
      <c r="D7" s="156"/>
      <c r="E7" s="156"/>
      <c r="F7" s="156"/>
      <c r="G7" s="156"/>
      <c r="H7" s="156"/>
      <c r="I7" s="84" t="s">
        <v>19</v>
      </c>
      <c r="J7" s="85" t="s">
        <v>20</v>
      </c>
      <c r="K7" s="85" t="s">
        <v>21</v>
      </c>
      <c r="L7" s="156"/>
      <c r="M7" s="156"/>
      <c r="N7" s="156"/>
      <c r="O7" s="156"/>
      <c r="P7" s="156"/>
      <c r="Q7" s="84" t="s">
        <v>22</v>
      </c>
      <c r="R7" s="84" t="s">
        <v>23</v>
      </c>
      <c r="S7" s="84" t="s">
        <v>22</v>
      </c>
      <c r="T7" s="84" t="s">
        <v>23</v>
      </c>
      <c r="U7" s="156"/>
    </row>
    <row r="8" spans="1:21" x14ac:dyDescent="0.25">
      <c r="A8" s="21" t="s">
        <v>24</v>
      </c>
      <c r="B8" s="22" t="s">
        <v>25</v>
      </c>
      <c r="C8" s="16">
        <f>'Table II'!D72</f>
        <v>48</v>
      </c>
      <c r="D8" s="16">
        <v>131938694</v>
      </c>
      <c r="E8" s="16">
        <f>'Table II'!F72</f>
        <v>0</v>
      </c>
      <c r="F8" s="16">
        <f>'Table II'!G72</f>
        <v>0</v>
      </c>
      <c r="G8" s="16">
        <f>'Table II'!H72</f>
        <v>131938694</v>
      </c>
      <c r="H8" s="96">
        <v>54.28</v>
      </c>
      <c r="I8" s="16">
        <f>'Table II'!J72</f>
        <v>131938694</v>
      </c>
      <c r="J8" s="16">
        <f>'Table II'!K72</f>
        <v>0</v>
      </c>
      <c r="K8" s="16">
        <f>'Table II'!L72</f>
        <v>131938694</v>
      </c>
      <c r="L8" s="96">
        <f>'Table II'!M72</f>
        <v>54.284104217052089</v>
      </c>
      <c r="M8" s="16">
        <f>'Table II'!N72</f>
        <v>0</v>
      </c>
      <c r="N8" s="16" t="s">
        <v>26</v>
      </c>
      <c r="O8" s="16">
        <f>'Table II'!N72</f>
        <v>0</v>
      </c>
      <c r="P8" s="96">
        <f>'Table II'!O72</f>
        <v>54.284104217052089</v>
      </c>
      <c r="Q8" s="16">
        <f>'Table II'!P72</f>
        <v>0</v>
      </c>
      <c r="R8" s="16">
        <f>'Table II'!Q72</f>
        <v>0</v>
      </c>
      <c r="S8" s="16">
        <v>6988408</v>
      </c>
      <c r="T8" s="96">
        <f>'Table II'!S72</f>
        <v>6.2062218078344786</v>
      </c>
      <c r="U8" s="16">
        <f>'Table II'!T72</f>
        <v>131938320</v>
      </c>
    </row>
    <row r="9" spans="1:21" x14ac:dyDescent="0.25">
      <c r="A9" s="21" t="s">
        <v>27</v>
      </c>
      <c r="B9" s="22" t="s">
        <v>28</v>
      </c>
      <c r="C9" s="16">
        <v>47044</v>
      </c>
      <c r="D9" s="16">
        <v>111151237</v>
      </c>
      <c r="E9" s="16">
        <f>'Table III'!F47</f>
        <v>0</v>
      </c>
      <c r="F9" s="16">
        <f>'Table III'!G47</f>
        <v>0</v>
      </c>
      <c r="G9" s="16">
        <v>111151237</v>
      </c>
      <c r="H9" s="96">
        <v>45.72</v>
      </c>
      <c r="I9" s="16">
        <v>111151237</v>
      </c>
      <c r="J9" s="16">
        <f>'Table III'!K47</f>
        <v>0</v>
      </c>
      <c r="K9" s="16">
        <v>111151237</v>
      </c>
      <c r="L9" s="96">
        <v>45.72</v>
      </c>
      <c r="M9" s="16">
        <f>'Table III'!N47</f>
        <v>0</v>
      </c>
      <c r="N9" s="16" t="s">
        <v>26</v>
      </c>
      <c r="O9" s="16">
        <f>'Table III'!N47</f>
        <v>0</v>
      </c>
      <c r="P9" s="96">
        <f>'Table III'!O47</f>
        <v>45.72</v>
      </c>
      <c r="Q9" s="16">
        <f>'Table III'!P47</f>
        <v>0</v>
      </c>
      <c r="R9" s="16">
        <f>'Table III'!Q47</f>
        <v>0</v>
      </c>
      <c r="S9" s="16">
        <f>'Table III'!R47</f>
        <v>0</v>
      </c>
      <c r="T9" s="96">
        <f>'Table III'!S47</f>
        <v>0</v>
      </c>
      <c r="U9" s="16">
        <v>111151237</v>
      </c>
    </row>
    <row r="10" spans="1:21" x14ac:dyDescent="0.25">
      <c r="A10" s="21" t="s">
        <v>29</v>
      </c>
      <c r="B10" s="22" t="s">
        <v>30</v>
      </c>
      <c r="C10" s="16">
        <f>'Table IV'!D10</f>
        <v>0</v>
      </c>
      <c r="D10" s="16">
        <f>'Table IV'!E10</f>
        <v>0</v>
      </c>
      <c r="E10" s="16">
        <f>'Table IV'!F10</f>
        <v>0</v>
      </c>
      <c r="F10" s="16">
        <f>'Table IV'!G10</f>
        <v>0</v>
      </c>
      <c r="G10" s="16">
        <f>'Table IV'!H10</f>
        <v>0</v>
      </c>
      <c r="H10" s="96">
        <f>'Table IV'!I10</f>
        <v>0</v>
      </c>
      <c r="I10" s="16">
        <f>'Table IV'!J10</f>
        <v>0</v>
      </c>
      <c r="J10" s="16">
        <f>'Table IV'!K10</f>
        <v>0</v>
      </c>
      <c r="K10" s="16">
        <f>'Table IV'!L10</f>
        <v>0</v>
      </c>
      <c r="L10" s="96">
        <f>'Table IV'!M10</f>
        <v>0</v>
      </c>
      <c r="M10" s="16">
        <f>'Table IV'!N10</f>
        <v>0</v>
      </c>
      <c r="N10" s="16" t="s">
        <v>26</v>
      </c>
      <c r="O10" s="16">
        <f>'Table IV'!N10</f>
        <v>0</v>
      </c>
      <c r="P10" s="96">
        <f>'Table IV'!O10</f>
        <v>0</v>
      </c>
      <c r="Q10" s="16">
        <f>'Table IV'!P10</f>
        <v>0</v>
      </c>
      <c r="R10" s="16">
        <f>'Table IV'!Q10</f>
        <v>0</v>
      </c>
      <c r="S10" s="16">
        <f>'Table IV'!R10</f>
        <v>0</v>
      </c>
      <c r="T10" s="96">
        <f>'Table IV'!S10</f>
        <v>0</v>
      </c>
      <c r="U10" s="16">
        <f>'Table IV'!T10</f>
        <v>0</v>
      </c>
    </row>
    <row r="11" spans="1:21" x14ac:dyDescent="0.25">
      <c r="A11" s="21" t="s">
        <v>31</v>
      </c>
      <c r="B11" s="15" t="s">
        <v>32</v>
      </c>
      <c r="C11" s="16">
        <f>'Table IV'!D8</f>
        <v>0</v>
      </c>
      <c r="D11" s="16">
        <f>'Table IV'!E8</f>
        <v>0</v>
      </c>
      <c r="E11" s="16">
        <f>'Table IV'!F8</f>
        <v>0</v>
      </c>
      <c r="F11" s="16">
        <f>'Table IV'!G8</f>
        <v>0</v>
      </c>
      <c r="G11" s="16">
        <f>'Table IV'!H8</f>
        <v>0</v>
      </c>
      <c r="H11" s="96">
        <f>'Table IV'!I8</f>
        <v>0</v>
      </c>
      <c r="I11" s="16">
        <f>'Table IV'!J8</f>
        <v>0</v>
      </c>
      <c r="J11" s="16">
        <f>'Table IV'!K8</f>
        <v>0</v>
      </c>
      <c r="K11" s="16">
        <f>'Table IV'!L8</f>
        <v>0</v>
      </c>
      <c r="L11" s="96">
        <f>'Table IV'!M8</f>
        <v>0</v>
      </c>
      <c r="M11" s="16">
        <f>'Table IV'!N8</f>
        <v>0</v>
      </c>
      <c r="N11" s="16" t="s">
        <v>26</v>
      </c>
      <c r="O11" s="16">
        <f>'Table IV'!N8</f>
        <v>0</v>
      </c>
      <c r="P11" s="96">
        <f>'Table IV'!O8</f>
        <v>0</v>
      </c>
      <c r="Q11" s="16">
        <f>'Table IV'!P8</f>
        <v>0</v>
      </c>
      <c r="R11" s="16">
        <f>'Table IV'!Q8</f>
        <v>0</v>
      </c>
      <c r="S11" s="16">
        <f>'Table IV'!R8</f>
        <v>0</v>
      </c>
      <c r="T11" s="96">
        <f>'Table IV'!S8</f>
        <v>0</v>
      </c>
      <c r="U11" s="16">
        <f>'Table IV'!T8</f>
        <v>0</v>
      </c>
    </row>
    <row r="12" spans="1:21" x14ac:dyDescent="0.25">
      <c r="A12" s="21" t="s">
        <v>33</v>
      </c>
      <c r="B12" s="15" t="s">
        <v>34</v>
      </c>
      <c r="C12" s="16">
        <f>'Table IV'!D9</f>
        <v>0</v>
      </c>
      <c r="D12" s="16">
        <f>'Table IV'!E9</f>
        <v>0</v>
      </c>
      <c r="E12" s="16">
        <f>'Table IV'!F9</f>
        <v>0</v>
      </c>
      <c r="F12" s="16">
        <f>'Table IV'!G9</f>
        <v>0</v>
      </c>
      <c r="G12" s="16">
        <f>'Table IV'!H9</f>
        <v>0</v>
      </c>
      <c r="H12" s="96">
        <f>'Table IV'!I9</f>
        <v>0</v>
      </c>
      <c r="I12" s="16">
        <f>'Table IV'!J9</f>
        <v>0</v>
      </c>
      <c r="J12" s="16">
        <f>'Table IV'!K9</f>
        <v>0</v>
      </c>
      <c r="K12" s="16">
        <f>'Table IV'!L9</f>
        <v>0</v>
      </c>
      <c r="L12" s="96">
        <f>'Table IV'!M9</f>
        <v>0</v>
      </c>
      <c r="M12" s="16">
        <f>'Table IV'!N9</f>
        <v>0</v>
      </c>
      <c r="N12" s="16" t="s">
        <v>26</v>
      </c>
      <c r="O12" s="16">
        <f>'Table IV'!N9</f>
        <v>0</v>
      </c>
      <c r="P12" s="96">
        <f>'Table IV'!O9</f>
        <v>0</v>
      </c>
      <c r="Q12" s="16">
        <f>'Table IV'!P9</f>
        <v>0</v>
      </c>
      <c r="R12" s="16">
        <f>'Table IV'!Q9</f>
        <v>0</v>
      </c>
      <c r="S12" s="16">
        <f>'Table IV'!R9</f>
        <v>0</v>
      </c>
      <c r="T12" s="96">
        <f>'Table IV'!S9</f>
        <v>0</v>
      </c>
      <c r="U12" s="16">
        <f>'Table IV'!T9</f>
        <v>0</v>
      </c>
    </row>
    <row r="13" spans="1:21" x14ac:dyDescent="0.25">
      <c r="A13" s="23"/>
      <c r="B13" s="26" t="s">
        <v>21</v>
      </c>
      <c r="C13" s="17">
        <f>SUM(C8:C10)</f>
        <v>47092</v>
      </c>
      <c r="D13" s="17">
        <f t="shared" ref="D13:U13" si="0">SUM(D8:D10)</f>
        <v>243089931</v>
      </c>
      <c r="E13" s="17">
        <f t="shared" si="0"/>
        <v>0</v>
      </c>
      <c r="F13" s="17">
        <f t="shared" si="0"/>
        <v>0</v>
      </c>
      <c r="G13" s="17">
        <f t="shared" si="0"/>
        <v>243089931</v>
      </c>
      <c r="H13" s="97">
        <f t="shared" si="0"/>
        <v>100</v>
      </c>
      <c r="I13" s="17">
        <f t="shared" si="0"/>
        <v>243089931</v>
      </c>
      <c r="J13" s="17">
        <f t="shared" si="0"/>
        <v>0</v>
      </c>
      <c r="K13" s="17">
        <f t="shared" si="0"/>
        <v>243089931</v>
      </c>
      <c r="L13" s="97">
        <f t="shared" si="0"/>
        <v>100.00410421705209</v>
      </c>
      <c r="M13" s="17">
        <f t="shared" si="0"/>
        <v>0</v>
      </c>
      <c r="N13" s="17">
        <f t="shared" si="0"/>
        <v>0</v>
      </c>
      <c r="O13" s="17">
        <f t="shared" si="0"/>
        <v>0</v>
      </c>
      <c r="P13" s="97">
        <f t="shared" si="0"/>
        <v>100.00410421705209</v>
      </c>
      <c r="Q13" s="17">
        <f t="shared" si="0"/>
        <v>0</v>
      </c>
      <c r="R13" s="17">
        <f t="shared" si="0"/>
        <v>0</v>
      </c>
      <c r="S13" s="17">
        <f t="shared" si="0"/>
        <v>6988408</v>
      </c>
      <c r="T13" s="97">
        <f t="shared" si="0"/>
        <v>6.2062218078344786</v>
      </c>
      <c r="U13" s="17">
        <f t="shared" si="0"/>
        <v>243089557</v>
      </c>
    </row>
    <row r="15" spans="1:21" x14ac:dyDescent="0.25">
      <c r="D15" s="86"/>
    </row>
  </sheetData>
  <sheetProtection formatCells="0" formatColumns="0" formatRows="0" insertColumns="0" insertRows="0" insertHyperlinks="0" deleteColumns="0" deleteRows="0" sort="0" autoFilter="0" pivotTables="0"/>
  <mergeCells count="22">
    <mergeCell ref="A1:U1"/>
    <mergeCell ref="A5:A7"/>
    <mergeCell ref="B5:B7"/>
    <mergeCell ref="C5:C7"/>
    <mergeCell ref="D5:D7"/>
    <mergeCell ref="E5:E7"/>
    <mergeCell ref="F5:F7"/>
    <mergeCell ref="G5:G7"/>
    <mergeCell ref="H5:H7"/>
    <mergeCell ref="S5:T6"/>
    <mergeCell ref="U5:U7"/>
    <mergeCell ref="I6:K6"/>
    <mergeCell ref="L6:L7"/>
    <mergeCell ref="A2:S2"/>
    <mergeCell ref="A3:S3"/>
    <mergeCell ref="A4:S4"/>
    <mergeCell ref="Q5:R6"/>
    <mergeCell ref="I5:L5"/>
    <mergeCell ref="M5:M7"/>
    <mergeCell ref="N5:N7"/>
    <mergeCell ref="O5:O7"/>
    <mergeCell ref="P5:P7"/>
  </mergeCells>
  <pageMargins left="0.43307086614173229" right="0.43307086614173229" top="1.1417322834645669" bottom="1.1417322834645669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"/>
  <sheetViews>
    <sheetView zoomScaleNormal="100" workbookViewId="0">
      <pane xSplit="2" ySplit="7" topLeftCell="E71" activePane="bottomRight" state="frozen"/>
      <selection activeCell="A5" sqref="A5"/>
      <selection pane="topRight" activeCell="C5" sqref="C5"/>
      <selection pane="bottomLeft" activeCell="A8" sqref="A8"/>
      <selection pane="bottomRight" activeCell="B10" sqref="B10"/>
    </sheetView>
  </sheetViews>
  <sheetFormatPr defaultRowHeight="15" x14ac:dyDescent="0.25"/>
  <cols>
    <col min="1" max="1" width="6.140625" style="24" bestFit="1" customWidth="1"/>
    <col min="2" max="2" width="28.140625" style="83" customWidth="1"/>
    <col min="3" max="3" width="13.140625" style="24" bestFit="1" customWidth="1"/>
    <col min="4" max="4" width="11.28515625" bestFit="1" customWidth="1"/>
    <col min="5" max="5" width="14" style="24" bestFit="1" customWidth="1"/>
    <col min="6" max="6" width="6.85546875" bestFit="1" customWidth="1"/>
    <col min="7" max="7" width="11.5703125" bestFit="1" customWidth="1"/>
    <col min="8" max="8" width="13.85546875" style="24" customWidth="1"/>
    <col min="9" max="9" width="13" style="24" customWidth="1"/>
    <col min="10" max="10" width="12.5703125" style="24" bestFit="1" customWidth="1"/>
    <col min="11" max="11" width="4.7109375" bestFit="1" customWidth="1"/>
    <col min="12" max="12" width="12.5703125" style="24" bestFit="1" customWidth="1"/>
    <col min="13" max="13" width="6.7109375" style="24" customWidth="1"/>
    <col min="14" max="14" width="11.28515625" customWidth="1"/>
    <col min="15" max="15" width="15.42578125" style="24" customWidth="1"/>
    <col min="16" max="16" width="4.5703125" bestFit="1" customWidth="1"/>
    <col min="17" max="17" width="7.85546875" bestFit="1" customWidth="1"/>
    <col min="18" max="18" width="10" style="24" bestFit="1" customWidth="1"/>
    <col min="19" max="19" width="7.85546875" style="24" bestFit="1" customWidth="1"/>
    <col min="20" max="20" width="17.28515625" style="24" bestFit="1" customWidth="1"/>
  </cols>
  <sheetData>
    <row r="1" spans="1:23" s="18" customFormat="1" x14ac:dyDescent="0.25">
      <c r="A1" s="162" t="s">
        <v>53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</row>
    <row r="2" spans="1:23" s="19" customFormat="1" x14ac:dyDescent="0.25">
      <c r="A2" s="164" t="s">
        <v>202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1:23" s="19" customFormat="1" x14ac:dyDescent="0.25">
      <c r="A3" s="164" t="s">
        <v>258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3" s="20" customFormat="1" x14ac:dyDescent="0.25">
      <c r="A4" s="160" t="s">
        <v>51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1:23" s="49" customFormat="1" ht="51.75" customHeight="1" x14ac:dyDescent="0.2">
      <c r="A5" s="166"/>
      <c r="B5" s="170" t="s">
        <v>203</v>
      </c>
      <c r="C5" s="168" t="s">
        <v>75</v>
      </c>
      <c r="D5" s="168" t="s">
        <v>76</v>
      </c>
      <c r="E5" s="168" t="s">
        <v>4</v>
      </c>
      <c r="F5" s="168" t="s">
        <v>77</v>
      </c>
      <c r="G5" s="168" t="s">
        <v>78</v>
      </c>
      <c r="H5" s="168" t="s">
        <v>79</v>
      </c>
      <c r="I5" s="169" t="s">
        <v>80</v>
      </c>
      <c r="J5" s="168" t="s">
        <v>52</v>
      </c>
      <c r="K5" s="168"/>
      <c r="L5" s="168"/>
      <c r="M5" s="168"/>
      <c r="N5" s="168" t="s">
        <v>81</v>
      </c>
      <c r="O5" s="172" t="s">
        <v>82</v>
      </c>
      <c r="P5" s="168" t="s">
        <v>14</v>
      </c>
      <c r="Q5" s="168"/>
      <c r="R5" s="168" t="s">
        <v>15</v>
      </c>
      <c r="S5" s="168"/>
      <c r="T5" s="167" t="s">
        <v>83</v>
      </c>
      <c r="U5" s="48"/>
      <c r="V5" s="48"/>
      <c r="W5" s="48"/>
    </row>
    <row r="6" spans="1:23" s="49" customFormat="1" ht="12.75" x14ac:dyDescent="0.2">
      <c r="A6" s="166"/>
      <c r="B6" s="171"/>
      <c r="C6" s="168"/>
      <c r="D6" s="168"/>
      <c r="E6" s="168"/>
      <c r="F6" s="168"/>
      <c r="G6" s="168"/>
      <c r="H6" s="168"/>
      <c r="I6" s="169"/>
      <c r="J6" s="168" t="s">
        <v>84</v>
      </c>
      <c r="K6" s="168"/>
      <c r="L6" s="168"/>
      <c r="M6" s="169" t="s">
        <v>85</v>
      </c>
      <c r="N6" s="168"/>
      <c r="O6" s="172"/>
      <c r="P6" s="168" t="s">
        <v>86</v>
      </c>
      <c r="Q6" s="169" t="s">
        <v>23</v>
      </c>
      <c r="R6" s="168" t="s">
        <v>22</v>
      </c>
      <c r="S6" s="169" t="s">
        <v>87</v>
      </c>
      <c r="T6" s="167"/>
      <c r="U6" s="48"/>
      <c r="V6" s="48"/>
      <c r="W6" s="48"/>
    </row>
    <row r="7" spans="1:23" s="49" customFormat="1" ht="62.25" customHeight="1" x14ac:dyDescent="0.2">
      <c r="A7" s="166"/>
      <c r="B7" s="171"/>
      <c r="C7" s="168"/>
      <c r="D7" s="168"/>
      <c r="E7" s="168"/>
      <c r="F7" s="168"/>
      <c r="G7" s="168"/>
      <c r="H7" s="168"/>
      <c r="I7" s="169"/>
      <c r="J7" s="32" t="s">
        <v>88</v>
      </c>
      <c r="K7" s="102" t="s">
        <v>89</v>
      </c>
      <c r="L7" s="32" t="s">
        <v>21</v>
      </c>
      <c r="M7" s="169"/>
      <c r="N7" s="168"/>
      <c r="O7" s="172"/>
      <c r="P7" s="168"/>
      <c r="Q7" s="169"/>
      <c r="R7" s="168"/>
      <c r="S7" s="169"/>
      <c r="T7" s="167"/>
      <c r="U7" s="48"/>
      <c r="V7" s="48"/>
      <c r="W7" s="48"/>
    </row>
    <row r="8" spans="1:23" s="52" customFormat="1" ht="15.75" x14ac:dyDescent="0.25">
      <c r="A8" s="34">
        <v>1</v>
      </c>
      <c r="B8" s="37" t="s">
        <v>90</v>
      </c>
      <c r="C8" s="35"/>
      <c r="D8" s="36"/>
      <c r="E8" s="46"/>
      <c r="F8" s="46"/>
      <c r="G8" s="45"/>
      <c r="H8" s="45"/>
      <c r="I8" s="50"/>
      <c r="J8" s="51"/>
      <c r="K8" s="51"/>
      <c r="L8" s="46"/>
      <c r="M8" s="50"/>
      <c r="N8" s="46"/>
      <c r="O8" s="45"/>
      <c r="P8" s="51"/>
      <c r="Q8" s="45"/>
      <c r="R8" s="46"/>
      <c r="S8" s="45"/>
      <c r="T8" s="98"/>
    </row>
    <row r="9" spans="1:23" s="52" customFormat="1" ht="31.5" x14ac:dyDescent="0.25">
      <c r="A9" s="34" t="s">
        <v>54</v>
      </c>
      <c r="B9" s="37" t="s">
        <v>91</v>
      </c>
      <c r="C9" s="35"/>
      <c r="D9" s="110">
        <f>COUNT(A10:A47)</f>
        <v>38</v>
      </c>
      <c r="E9" s="54">
        <f>SUM(E10:E47)</f>
        <v>39986095</v>
      </c>
      <c r="F9" s="109">
        <f t="shared" ref="F9:G9" si="0">SUM(F10:F47)</f>
        <v>0</v>
      </c>
      <c r="G9" s="54">
        <f t="shared" si="0"/>
        <v>0</v>
      </c>
      <c r="H9" s="54">
        <f t="shared" ref="H9:K9" si="1">SUM(H10:H47)</f>
        <v>39986095</v>
      </c>
      <c r="I9" s="88">
        <f t="shared" si="1"/>
        <v>16.45000000000001</v>
      </c>
      <c r="J9" s="54">
        <f t="shared" si="1"/>
        <v>39986095</v>
      </c>
      <c r="K9" s="54">
        <f t="shared" si="1"/>
        <v>0</v>
      </c>
      <c r="L9" s="54">
        <f t="shared" ref="L9" si="2">SUM(L10:L47)</f>
        <v>39986095</v>
      </c>
      <c r="M9" s="88">
        <f t="shared" ref="M9:Q9" si="3">SUM(M10:M47)</f>
        <v>16.45000000000001</v>
      </c>
      <c r="N9" s="88">
        <f t="shared" si="3"/>
        <v>0</v>
      </c>
      <c r="O9" s="88">
        <f t="shared" si="3"/>
        <v>16.45000000000001</v>
      </c>
      <c r="P9" s="54">
        <f t="shared" si="3"/>
        <v>0</v>
      </c>
      <c r="Q9" s="54">
        <f t="shared" si="3"/>
        <v>0</v>
      </c>
      <c r="R9" s="53">
        <f t="shared" ref="R9" si="4">SUM(R10:R47)</f>
        <v>8188408</v>
      </c>
      <c r="S9" s="95">
        <f>R9/H9%</f>
        <v>20.478138712970097</v>
      </c>
      <c r="T9" s="54">
        <f t="shared" ref="T9" si="5">SUM(T10:T47)</f>
        <v>39985721</v>
      </c>
    </row>
    <row r="10" spans="1:23" ht="15.75" x14ac:dyDescent="0.25">
      <c r="A10" s="56">
        <v>1</v>
      </c>
      <c r="B10" s="81" t="s">
        <v>220</v>
      </c>
      <c r="C10" s="57" t="s">
        <v>92</v>
      </c>
      <c r="D10" s="103"/>
      <c r="E10" s="59">
        <v>13783920</v>
      </c>
      <c r="F10" s="106">
        <v>0</v>
      </c>
      <c r="G10" s="70">
        <v>0</v>
      </c>
      <c r="H10" s="59">
        <v>13783920</v>
      </c>
      <c r="I10" s="89">
        <v>5.67</v>
      </c>
      <c r="J10" s="64">
        <v>13783920</v>
      </c>
      <c r="K10" s="70">
        <v>0</v>
      </c>
      <c r="L10" s="59">
        <v>13783920</v>
      </c>
      <c r="M10" s="89">
        <v>5.67</v>
      </c>
      <c r="N10" s="25">
        <v>0</v>
      </c>
      <c r="O10" s="94">
        <v>5.67</v>
      </c>
      <c r="P10" s="70">
        <v>0</v>
      </c>
      <c r="Q10" s="70">
        <v>0</v>
      </c>
      <c r="R10" s="44">
        <v>1623408</v>
      </c>
      <c r="S10" s="95">
        <f t="shared" ref="S10:S72" si="6">R10/H10%</f>
        <v>11.777549492452074</v>
      </c>
      <c r="T10" s="99">
        <v>13783920</v>
      </c>
    </row>
    <row r="11" spans="1:23" ht="15.75" x14ac:dyDescent="0.25">
      <c r="A11" s="56">
        <v>2</v>
      </c>
      <c r="B11" s="81" t="s">
        <v>221</v>
      </c>
      <c r="C11" s="57" t="s">
        <v>93</v>
      </c>
      <c r="D11" s="103"/>
      <c r="E11" s="59">
        <v>15788241</v>
      </c>
      <c r="F11" s="106">
        <v>0</v>
      </c>
      <c r="G11" s="70">
        <v>0</v>
      </c>
      <c r="H11" s="59">
        <v>15788241</v>
      </c>
      <c r="I11" s="89">
        <v>6.49</v>
      </c>
      <c r="J11" s="64">
        <v>15788241</v>
      </c>
      <c r="K11" s="70">
        <v>0</v>
      </c>
      <c r="L11" s="59">
        <v>15788241</v>
      </c>
      <c r="M11" s="89">
        <v>6.49</v>
      </c>
      <c r="N11" s="25">
        <v>0</v>
      </c>
      <c r="O11" s="94">
        <v>6.49</v>
      </c>
      <c r="P11" s="70">
        <v>0</v>
      </c>
      <c r="Q11" s="70">
        <v>0</v>
      </c>
      <c r="R11" s="44">
        <v>6550000</v>
      </c>
      <c r="S11" s="95">
        <f t="shared" si="6"/>
        <v>41.486572190024205</v>
      </c>
      <c r="T11" s="99">
        <v>15788241</v>
      </c>
    </row>
    <row r="12" spans="1:23" ht="15.75" x14ac:dyDescent="0.25">
      <c r="A12" s="56">
        <v>3</v>
      </c>
      <c r="B12" s="81" t="s">
        <v>248</v>
      </c>
      <c r="C12" s="57" t="s">
        <v>94</v>
      </c>
      <c r="D12" s="103"/>
      <c r="E12" s="59">
        <v>2065181</v>
      </c>
      <c r="F12" s="106">
        <v>0</v>
      </c>
      <c r="G12" s="70">
        <v>0</v>
      </c>
      <c r="H12" s="59">
        <v>2065181</v>
      </c>
      <c r="I12" s="89">
        <v>0.85</v>
      </c>
      <c r="J12" s="64">
        <v>2065181</v>
      </c>
      <c r="K12" s="70">
        <v>0</v>
      </c>
      <c r="L12" s="59">
        <v>2065181</v>
      </c>
      <c r="M12" s="89">
        <v>0.85</v>
      </c>
      <c r="N12" s="25">
        <v>0</v>
      </c>
      <c r="O12" s="94">
        <v>0.85</v>
      </c>
      <c r="P12" s="70">
        <v>0</v>
      </c>
      <c r="Q12" s="70">
        <v>0</v>
      </c>
      <c r="R12" s="44">
        <v>0</v>
      </c>
      <c r="S12" s="95">
        <f t="shared" si="6"/>
        <v>0</v>
      </c>
      <c r="T12" s="99">
        <v>2065181</v>
      </c>
    </row>
    <row r="13" spans="1:23" ht="15.75" x14ac:dyDescent="0.25">
      <c r="A13" s="56">
        <v>4</v>
      </c>
      <c r="B13" s="81" t="s">
        <v>222</v>
      </c>
      <c r="C13" s="57" t="s">
        <v>95</v>
      </c>
      <c r="D13" s="103"/>
      <c r="E13" s="59">
        <v>1241546</v>
      </c>
      <c r="F13" s="106">
        <v>0</v>
      </c>
      <c r="G13" s="70">
        <v>0</v>
      </c>
      <c r="H13" s="59">
        <v>1241546</v>
      </c>
      <c r="I13" s="89">
        <v>0.51</v>
      </c>
      <c r="J13" s="64">
        <v>1241546</v>
      </c>
      <c r="K13" s="70">
        <v>0</v>
      </c>
      <c r="L13" s="59">
        <v>1241546</v>
      </c>
      <c r="M13" s="89">
        <v>0.51</v>
      </c>
      <c r="N13" s="25">
        <v>0</v>
      </c>
      <c r="O13" s="94">
        <v>0.51</v>
      </c>
      <c r="P13" s="70">
        <v>0</v>
      </c>
      <c r="Q13" s="70">
        <v>0</v>
      </c>
      <c r="R13" s="25">
        <v>0</v>
      </c>
      <c r="S13" s="95">
        <f t="shared" si="6"/>
        <v>0</v>
      </c>
      <c r="T13" s="99">
        <v>1241546</v>
      </c>
    </row>
    <row r="14" spans="1:23" ht="15.75" x14ac:dyDescent="0.25">
      <c r="A14" s="56">
        <v>5</v>
      </c>
      <c r="B14" s="81" t="s">
        <v>96</v>
      </c>
      <c r="C14" s="57" t="s">
        <v>97</v>
      </c>
      <c r="D14" s="103"/>
      <c r="E14" s="59">
        <v>816000</v>
      </c>
      <c r="F14" s="106">
        <v>0</v>
      </c>
      <c r="G14" s="70">
        <v>0</v>
      </c>
      <c r="H14" s="59">
        <v>816000</v>
      </c>
      <c r="I14" s="89">
        <v>0.34</v>
      </c>
      <c r="J14" s="64">
        <v>816000</v>
      </c>
      <c r="K14" s="70">
        <v>0</v>
      </c>
      <c r="L14" s="59">
        <v>816000</v>
      </c>
      <c r="M14" s="89">
        <v>0.34</v>
      </c>
      <c r="N14" s="111">
        <v>0</v>
      </c>
      <c r="O14" s="112">
        <v>0.34</v>
      </c>
      <c r="P14" s="113">
        <v>0</v>
      </c>
      <c r="Q14" s="113">
        <v>0</v>
      </c>
      <c r="R14" s="111">
        <v>0</v>
      </c>
      <c r="S14" s="95">
        <f t="shared" si="6"/>
        <v>0</v>
      </c>
      <c r="T14" s="114">
        <v>816000</v>
      </c>
    </row>
    <row r="15" spans="1:23" ht="15.75" x14ac:dyDescent="0.25">
      <c r="A15" s="56">
        <v>6</v>
      </c>
      <c r="B15" s="81" t="s">
        <v>223</v>
      </c>
      <c r="C15" s="57" t="s">
        <v>98</v>
      </c>
      <c r="D15" s="103"/>
      <c r="E15" s="59">
        <v>600571</v>
      </c>
      <c r="F15" s="106">
        <v>0</v>
      </c>
      <c r="G15" s="70">
        <v>0</v>
      </c>
      <c r="H15" s="59">
        <v>600571</v>
      </c>
      <c r="I15" s="89">
        <v>0.25</v>
      </c>
      <c r="J15" s="64">
        <v>600571</v>
      </c>
      <c r="K15" s="70">
        <v>0</v>
      </c>
      <c r="L15" s="59">
        <v>600571</v>
      </c>
      <c r="M15" s="89">
        <v>0.25</v>
      </c>
      <c r="N15" s="47">
        <v>0</v>
      </c>
      <c r="O15" s="94">
        <v>0.25</v>
      </c>
      <c r="P15" s="70">
        <v>0</v>
      </c>
      <c r="Q15" s="70">
        <v>0</v>
      </c>
      <c r="R15" s="44">
        <v>0</v>
      </c>
      <c r="S15" s="95">
        <f t="shared" si="6"/>
        <v>0</v>
      </c>
      <c r="T15" s="100">
        <v>600571</v>
      </c>
    </row>
    <row r="16" spans="1:23" ht="15.75" x14ac:dyDescent="0.25">
      <c r="A16" s="56">
        <v>7</v>
      </c>
      <c r="B16" s="81" t="s">
        <v>99</v>
      </c>
      <c r="C16" s="57" t="s">
        <v>100</v>
      </c>
      <c r="D16" s="103"/>
      <c r="E16" s="59">
        <v>420000</v>
      </c>
      <c r="F16" s="106">
        <v>0</v>
      </c>
      <c r="G16" s="70">
        <v>0</v>
      </c>
      <c r="H16" s="59">
        <v>420000</v>
      </c>
      <c r="I16" s="89">
        <v>0.17</v>
      </c>
      <c r="J16" s="64">
        <v>420000</v>
      </c>
      <c r="K16" s="70">
        <v>0</v>
      </c>
      <c r="L16" s="59">
        <v>420000</v>
      </c>
      <c r="M16" s="89">
        <v>0.17</v>
      </c>
      <c r="N16" s="47">
        <v>0</v>
      </c>
      <c r="O16" s="94">
        <v>0.17</v>
      </c>
      <c r="P16" s="70">
        <v>0</v>
      </c>
      <c r="Q16" s="70">
        <v>0</v>
      </c>
      <c r="R16" s="44">
        <v>0</v>
      </c>
      <c r="S16" s="95">
        <f t="shared" si="6"/>
        <v>0</v>
      </c>
      <c r="T16" s="100">
        <v>420000</v>
      </c>
    </row>
    <row r="17" spans="1:20" ht="15.75" x14ac:dyDescent="0.25">
      <c r="A17" s="56">
        <v>8</v>
      </c>
      <c r="B17" s="81" t="s">
        <v>224</v>
      </c>
      <c r="C17" s="57" t="s">
        <v>101</v>
      </c>
      <c r="D17" s="103"/>
      <c r="E17" s="59">
        <v>717086</v>
      </c>
      <c r="F17" s="106">
        <v>0</v>
      </c>
      <c r="G17" s="70">
        <v>0</v>
      </c>
      <c r="H17" s="59">
        <v>717086</v>
      </c>
      <c r="I17" s="89">
        <v>0.28999999999999998</v>
      </c>
      <c r="J17" s="64">
        <v>717086</v>
      </c>
      <c r="K17" s="70">
        <v>0</v>
      </c>
      <c r="L17" s="59">
        <v>717086</v>
      </c>
      <c r="M17" s="89">
        <v>0.28999999999999998</v>
      </c>
      <c r="N17" s="47">
        <v>0</v>
      </c>
      <c r="O17" s="94">
        <v>0.28999999999999998</v>
      </c>
      <c r="P17" s="70">
        <v>0</v>
      </c>
      <c r="Q17" s="70">
        <v>0</v>
      </c>
      <c r="R17" s="44">
        <v>0</v>
      </c>
      <c r="S17" s="95">
        <f t="shared" si="6"/>
        <v>0</v>
      </c>
      <c r="T17" s="100">
        <v>717086</v>
      </c>
    </row>
    <row r="18" spans="1:20" ht="15" customHeight="1" x14ac:dyDescent="0.25">
      <c r="A18" s="56">
        <v>9</v>
      </c>
      <c r="B18" s="81" t="s">
        <v>249</v>
      </c>
      <c r="C18" s="57" t="s">
        <v>102</v>
      </c>
      <c r="D18" s="103"/>
      <c r="E18" s="59">
        <v>364800</v>
      </c>
      <c r="F18" s="106">
        <v>0</v>
      </c>
      <c r="G18" s="70">
        <v>0</v>
      </c>
      <c r="H18" s="59">
        <v>364800</v>
      </c>
      <c r="I18" s="89">
        <v>0.15</v>
      </c>
      <c r="J18" s="64">
        <v>364800</v>
      </c>
      <c r="K18" s="70">
        <v>0</v>
      </c>
      <c r="L18" s="59">
        <v>364800</v>
      </c>
      <c r="M18" s="89">
        <v>0.15</v>
      </c>
      <c r="N18" s="47">
        <v>0</v>
      </c>
      <c r="O18" s="94">
        <v>0.15</v>
      </c>
      <c r="P18" s="70">
        <v>0</v>
      </c>
      <c r="Q18" s="70">
        <v>0</v>
      </c>
      <c r="R18" s="44">
        <v>0</v>
      </c>
      <c r="S18" s="95">
        <f t="shared" si="6"/>
        <v>0</v>
      </c>
      <c r="T18" s="100">
        <v>364800</v>
      </c>
    </row>
    <row r="19" spans="1:20" ht="15.75" x14ac:dyDescent="0.25">
      <c r="A19" s="56">
        <v>10</v>
      </c>
      <c r="B19" s="81" t="s">
        <v>225</v>
      </c>
      <c r="C19" s="57" t="s">
        <v>226</v>
      </c>
      <c r="D19" s="103"/>
      <c r="E19" s="59">
        <v>320674</v>
      </c>
      <c r="F19" s="106">
        <v>0</v>
      </c>
      <c r="G19" s="70">
        <v>0</v>
      </c>
      <c r="H19" s="59">
        <v>320674</v>
      </c>
      <c r="I19" s="89">
        <v>0.13</v>
      </c>
      <c r="J19" s="64">
        <v>320674</v>
      </c>
      <c r="K19" s="70">
        <v>0</v>
      </c>
      <c r="L19" s="59">
        <v>320674</v>
      </c>
      <c r="M19" s="89">
        <v>0.13</v>
      </c>
      <c r="N19" s="47">
        <v>0</v>
      </c>
      <c r="O19" s="94">
        <v>0.13</v>
      </c>
      <c r="P19" s="70">
        <v>0</v>
      </c>
      <c r="Q19" s="70">
        <v>0</v>
      </c>
      <c r="R19" s="44">
        <v>0</v>
      </c>
      <c r="S19" s="95">
        <f t="shared" si="6"/>
        <v>0</v>
      </c>
      <c r="T19" s="100">
        <v>320300</v>
      </c>
    </row>
    <row r="20" spans="1:20" ht="15.75" x14ac:dyDescent="0.25">
      <c r="A20" s="56">
        <v>11</v>
      </c>
      <c r="B20" s="81" t="s">
        <v>227</v>
      </c>
      <c r="C20" s="57" t="s">
        <v>103</v>
      </c>
      <c r="D20" s="103"/>
      <c r="E20" s="59">
        <v>316160</v>
      </c>
      <c r="F20" s="106">
        <v>0</v>
      </c>
      <c r="G20" s="70">
        <v>0</v>
      </c>
      <c r="H20" s="59">
        <v>316160</v>
      </c>
      <c r="I20" s="89">
        <v>0.13</v>
      </c>
      <c r="J20" s="64">
        <v>316160</v>
      </c>
      <c r="K20" s="70">
        <v>0</v>
      </c>
      <c r="L20" s="59">
        <v>316160</v>
      </c>
      <c r="M20" s="89">
        <v>0.13</v>
      </c>
      <c r="N20" s="47">
        <v>0</v>
      </c>
      <c r="O20" s="94">
        <v>0.13</v>
      </c>
      <c r="P20" s="70">
        <v>0</v>
      </c>
      <c r="Q20" s="70">
        <v>0</v>
      </c>
      <c r="R20" s="25">
        <v>0</v>
      </c>
      <c r="S20" s="95">
        <f t="shared" si="6"/>
        <v>0</v>
      </c>
      <c r="T20" s="99">
        <v>316160</v>
      </c>
    </row>
    <row r="21" spans="1:20" ht="15.75" x14ac:dyDescent="0.25">
      <c r="A21" s="56">
        <v>12</v>
      </c>
      <c r="B21" s="81" t="s">
        <v>228</v>
      </c>
      <c r="C21" s="57" t="s">
        <v>104</v>
      </c>
      <c r="D21" s="103"/>
      <c r="E21" s="59">
        <v>307040</v>
      </c>
      <c r="F21" s="106">
        <v>0</v>
      </c>
      <c r="G21" s="70">
        <v>0</v>
      </c>
      <c r="H21" s="59">
        <v>307040</v>
      </c>
      <c r="I21" s="89">
        <v>0.13</v>
      </c>
      <c r="J21" s="64">
        <v>307040</v>
      </c>
      <c r="K21" s="70">
        <v>0</v>
      </c>
      <c r="L21" s="59">
        <v>307040</v>
      </c>
      <c r="M21" s="89">
        <v>0.13</v>
      </c>
      <c r="N21" s="47">
        <v>0</v>
      </c>
      <c r="O21" s="94">
        <v>0.13</v>
      </c>
      <c r="P21" s="70">
        <v>0</v>
      </c>
      <c r="Q21" s="70">
        <v>0</v>
      </c>
      <c r="R21" s="25">
        <v>0</v>
      </c>
      <c r="S21" s="95">
        <f t="shared" si="6"/>
        <v>0</v>
      </c>
      <c r="T21" s="99">
        <v>307040</v>
      </c>
    </row>
    <row r="22" spans="1:20" ht="15.75" x14ac:dyDescent="0.25">
      <c r="A22" s="56">
        <v>13</v>
      </c>
      <c r="B22" s="81" t="s">
        <v>250</v>
      </c>
      <c r="C22" s="57" t="s">
        <v>105</v>
      </c>
      <c r="D22" s="103"/>
      <c r="E22" s="59">
        <v>306423</v>
      </c>
      <c r="F22" s="106">
        <v>0</v>
      </c>
      <c r="G22" s="70">
        <v>0</v>
      </c>
      <c r="H22" s="59">
        <v>306423</v>
      </c>
      <c r="I22" s="89">
        <v>0.13</v>
      </c>
      <c r="J22" s="64">
        <v>306423</v>
      </c>
      <c r="K22" s="70">
        <v>0</v>
      </c>
      <c r="L22" s="59">
        <v>306423</v>
      </c>
      <c r="M22" s="89">
        <v>0.13</v>
      </c>
      <c r="N22" s="47">
        <v>0</v>
      </c>
      <c r="O22" s="92">
        <v>0.13</v>
      </c>
      <c r="P22" s="70">
        <v>0</v>
      </c>
      <c r="Q22" s="70">
        <v>0</v>
      </c>
      <c r="R22" s="14">
        <v>0</v>
      </c>
      <c r="S22" s="95">
        <f t="shared" si="6"/>
        <v>0</v>
      </c>
      <c r="T22" s="66">
        <v>306423</v>
      </c>
    </row>
    <row r="23" spans="1:20" ht="15.75" x14ac:dyDescent="0.25">
      <c r="A23" s="56">
        <v>14</v>
      </c>
      <c r="B23" s="81" t="s">
        <v>229</v>
      </c>
      <c r="C23" s="57" t="s">
        <v>106</v>
      </c>
      <c r="D23" s="103"/>
      <c r="E23" s="59">
        <v>641086</v>
      </c>
      <c r="F23" s="106">
        <v>0</v>
      </c>
      <c r="G23" s="70">
        <v>0</v>
      </c>
      <c r="H23" s="59">
        <v>641086</v>
      </c>
      <c r="I23" s="89">
        <v>0.26</v>
      </c>
      <c r="J23" s="64">
        <v>641086</v>
      </c>
      <c r="K23" s="70">
        <v>0</v>
      </c>
      <c r="L23" s="59">
        <v>641086</v>
      </c>
      <c r="M23" s="89">
        <v>0.26</v>
      </c>
      <c r="N23" s="47">
        <v>0</v>
      </c>
      <c r="O23" s="92">
        <v>0.26</v>
      </c>
      <c r="P23" s="70">
        <v>0</v>
      </c>
      <c r="Q23" s="70">
        <v>0</v>
      </c>
      <c r="R23" s="14">
        <v>0</v>
      </c>
      <c r="S23" s="95">
        <f t="shared" si="6"/>
        <v>0</v>
      </c>
      <c r="T23" s="66">
        <v>641086</v>
      </c>
    </row>
    <row r="24" spans="1:20" ht="15.75" x14ac:dyDescent="0.25">
      <c r="A24" s="56">
        <v>15</v>
      </c>
      <c r="B24" s="81" t="s">
        <v>230</v>
      </c>
      <c r="C24" s="57" t="s">
        <v>107</v>
      </c>
      <c r="D24" s="103"/>
      <c r="E24" s="59">
        <v>282719</v>
      </c>
      <c r="F24" s="106">
        <v>0</v>
      </c>
      <c r="G24" s="70">
        <v>0</v>
      </c>
      <c r="H24" s="59">
        <v>282719</v>
      </c>
      <c r="I24" s="89">
        <v>0.12</v>
      </c>
      <c r="J24" s="64">
        <v>282719</v>
      </c>
      <c r="K24" s="70">
        <v>0</v>
      </c>
      <c r="L24" s="59">
        <v>282719</v>
      </c>
      <c r="M24" s="89">
        <v>0.12</v>
      </c>
      <c r="N24" s="47">
        <v>0</v>
      </c>
      <c r="O24" s="92">
        <v>0.12</v>
      </c>
      <c r="P24" s="70">
        <v>0</v>
      </c>
      <c r="Q24" s="70">
        <v>0</v>
      </c>
      <c r="R24" s="14">
        <v>0</v>
      </c>
      <c r="S24" s="95">
        <f t="shared" si="6"/>
        <v>0</v>
      </c>
      <c r="T24" s="66">
        <v>282719</v>
      </c>
    </row>
    <row r="25" spans="1:20" ht="15.75" x14ac:dyDescent="0.25">
      <c r="A25" s="56">
        <v>16</v>
      </c>
      <c r="B25" s="81" t="s">
        <v>231</v>
      </c>
      <c r="C25" s="57" t="s">
        <v>108</v>
      </c>
      <c r="D25" s="103"/>
      <c r="E25" s="59">
        <v>267520</v>
      </c>
      <c r="F25" s="106">
        <v>0</v>
      </c>
      <c r="G25" s="70">
        <v>0</v>
      </c>
      <c r="H25" s="59">
        <v>267520</v>
      </c>
      <c r="I25" s="89">
        <v>0.11</v>
      </c>
      <c r="J25" s="64">
        <v>267520</v>
      </c>
      <c r="K25" s="70">
        <v>0</v>
      </c>
      <c r="L25" s="59">
        <v>267520</v>
      </c>
      <c r="M25" s="89">
        <v>0.11</v>
      </c>
      <c r="N25" s="47">
        <v>0</v>
      </c>
      <c r="O25" s="92">
        <v>0.11</v>
      </c>
      <c r="P25" s="70">
        <v>0</v>
      </c>
      <c r="Q25" s="70">
        <v>0</v>
      </c>
      <c r="R25" s="14">
        <v>0</v>
      </c>
      <c r="S25" s="95">
        <f t="shared" si="6"/>
        <v>0</v>
      </c>
      <c r="T25" s="66">
        <v>267520</v>
      </c>
    </row>
    <row r="26" spans="1:20" ht="15.75" x14ac:dyDescent="0.25">
      <c r="A26" s="56">
        <v>17</v>
      </c>
      <c r="B26" s="81" t="s">
        <v>251</v>
      </c>
      <c r="C26" s="57" t="s">
        <v>109</v>
      </c>
      <c r="D26" s="103"/>
      <c r="E26" s="59">
        <v>210400</v>
      </c>
      <c r="F26" s="106">
        <v>0</v>
      </c>
      <c r="G26" s="70">
        <v>0</v>
      </c>
      <c r="H26" s="59">
        <v>210400</v>
      </c>
      <c r="I26" s="89">
        <v>0.09</v>
      </c>
      <c r="J26" s="64">
        <v>210400</v>
      </c>
      <c r="K26" s="70">
        <v>0</v>
      </c>
      <c r="L26" s="59">
        <v>210400</v>
      </c>
      <c r="M26" s="89">
        <v>0.09</v>
      </c>
      <c r="N26" s="47">
        <v>0</v>
      </c>
      <c r="O26" s="92">
        <v>0.09</v>
      </c>
      <c r="P26" s="70">
        <v>0</v>
      </c>
      <c r="Q26" s="70">
        <v>0</v>
      </c>
      <c r="R26" s="14">
        <v>0</v>
      </c>
      <c r="S26" s="95">
        <f t="shared" si="6"/>
        <v>0</v>
      </c>
      <c r="T26" s="66">
        <v>210400</v>
      </c>
    </row>
    <row r="27" spans="1:20" ht="15.75" x14ac:dyDescent="0.25">
      <c r="A27" s="56">
        <v>18</v>
      </c>
      <c r="B27" s="81" t="s">
        <v>232</v>
      </c>
      <c r="C27" s="57" t="s">
        <v>110</v>
      </c>
      <c r="D27" s="103"/>
      <c r="E27" s="59">
        <v>201640</v>
      </c>
      <c r="F27" s="106">
        <v>0</v>
      </c>
      <c r="G27" s="70">
        <v>0</v>
      </c>
      <c r="H27" s="59">
        <v>201640</v>
      </c>
      <c r="I27" s="89">
        <v>0.08</v>
      </c>
      <c r="J27" s="64">
        <v>201640</v>
      </c>
      <c r="K27" s="70">
        <v>0</v>
      </c>
      <c r="L27" s="59">
        <v>201640</v>
      </c>
      <c r="M27" s="89">
        <v>0.08</v>
      </c>
      <c r="N27" s="47">
        <v>0</v>
      </c>
      <c r="O27" s="92">
        <v>0.08</v>
      </c>
      <c r="P27" s="70">
        <v>0</v>
      </c>
      <c r="Q27" s="70">
        <v>0</v>
      </c>
      <c r="R27" s="14">
        <v>15000</v>
      </c>
      <c r="S27" s="95">
        <f t="shared" si="6"/>
        <v>7.4390001983733383</v>
      </c>
      <c r="T27" s="66">
        <v>201640</v>
      </c>
    </row>
    <row r="28" spans="1:20" ht="15.75" x14ac:dyDescent="0.25">
      <c r="A28" s="56">
        <v>19</v>
      </c>
      <c r="B28" s="81" t="s">
        <v>252</v>
      </c>
      <c r="C28" s="57" t="s">
        <v>111</v>
      </c>
      <c r="D28" s="103"/>
      <c r="E28" s="59">
        <v>173689</v>
      </c>
      <c r="F28" s="106">
        <v>0</v>
      </c>
      <c r="G28" s="70">
        <v>0</v>
      </c>
      <c r="H28" s="59">
        <v>173689</v>
      </c>
      <c r="I28" s="89">
        <v>7.0000000000000007E-2</v>
      </c>
      <c r="J28" s="64">
        <v>173689</v>
      </c>
      <c r="K28" s="70">
        <v>0</v>
      </c>
      <c r="L28" s="59">
        <v>173689</v>
      </c>
      <c r="M28" s="89">
        <v>7.0000000000000007E-2</v>
      </c>
      <c r="N28" s="47">
        <v>0</v>
      </c>
      <c r="O28" s="92">
        <v>7.0000000000000007E-2</v>
      </c>
      <c r="P28" s="70">
        <v>0</v>
      </c>
      <c r="Q28" s="70">
        <v>0</v>
      </c>
      <c r="R28" s="14">
        <v>0</v>
      </c>
      <c r="S28" s="95">
        <f t="shared" si="6"/>
        <v>0</v>
      </c>
      <c r="T28" s="66">
        <v>173689</v>
      </c>
    </row>
    <row r="29" spans="1:20" ht="15.75" x14ac:dyDescent="0.25">
      <c r="A29" s="56">
        <v>20</v>
      </c>
      <c r="B29" s="81" t="s">
        <v>233</v>
      </c>
      <c r="C29" s="57" t="s">
        <v>112</v>
      </c>
      <c r="D29" s="103"/>
      <c r="E29" s="59">
        <v>56800</v>
      </c>
      <c r="F29" s="106">
        <v>0</v>
      </c>
      <c r="G29" s="70">
        <v>0</v>
      </c>
      <c r="H29" s="59">
        <v>56800</v>
      </c>
      <c r="I29" s="89">
        <v>0.02</v>
      </c>
      <c r="J29" s="64">
        <v>56800</v>
      </c>
      <c r="K29" s="70">
        <v>0</v>
      </c>
      <c r="L29" s="59">
        <v>56800</v>
      </c>
      <c r="M29" s="89">
        <v>0.02</v>
      </c>
      <c r="N29" s="47">
        <v>0</v>
      </c>
      <c r="O29" s="92">
        <v>0.02</v>
      </c>
      <c r="P29" s="70">
        <v>0</v>
      </c>
      <c r="Q29" s="70">
        <v>0</v>
      </c>
      <c r="R29" s="14">
        <v>0</v>
      </c>
      <c r="S29" s="95">
        <f t="shared" si="6"/>
        <v>0</v>
      </c>
      <c r="T29" s="66">
        <v>56800</v>
      </c>
    </row>
    <row r="30" spans="1:20" ht="15.75" x14ac:dyDescent="0.25">
      <c r="A30" s="56">
        <v>21</v>
      </c>
      <c r="B30" s="81" t="s">
        <v>247</v>
      </c>
      <c r="C30" s="57" t="s">
        <v>113</v>
      </c>
      <c r="D30" s="103"/>
      <c r="E30" s="59">
        <v>55700</v>
      </c>
      <c r="F30" s="106">
        <v>0</v>
      </c>
      <c r="G30" s="70">
        <v>0</v>
      </c>
      <c r="H30" s="59">
        <v>55700</v>
      </c>
      <c r="I30" s="89">
        <v>0.02</v>
      </c>
      <c r="J30" s="64">
        <v>55700</v>
      </c>
      <c r="K30" s="70">
        <v>0</v>
      </c>
      <c r="L30" s="59">
        <v>55700</v>
      </c>
      <c r="M30" s="89">
        <v>0.02</v>
      </c>
      <c r="N30" s="47">
        <v>0</v>
      </c>
      <c r="O30" s="92">
        <v>0.02</v>
      </c>
      <c r="P30" s="70">
        <v>0</v>
      </c>
      <c r="Q30" s="70">
        <v>0</v>
      </c>
      <c r="R30" s="14">
        <v>0</v>
      </c>
      <c r="S30" s="95">
        <f t="shared" si="6"/>
        <v>0</v>
      </c>
      <c r="T30" s="66">
        <v>55700</v>
      </c>
    </row>
    <row r="31" spans="1:20" ht="15.75" x14ac:dyDescent="0.25">
      <c r="A31" s="56">
        <v>22</v>
      </c>
      <c r="B31" s="81" t="s">
        <v>234</v>
      </c>
      <c r="C31" s="57" t="s">
        <v>114</v>
      </c>
      <c r="D31" s="103"/>
      <c r="E31" s="59">
        <v>126150</v>
      </c>
      <c r="F31" s="106">
        <v>0</v>
      </c>
      <c r="G31" s="70">
        <v>0</v>
      </c>
      <c r="H31" s="59">
        <v>126150</v>
      </c>
      <c r="I31" s="89">
        <v>0.05</v>
      </c>
      <c r="J31" s="64">
        <v>126150</v>
      </c>
      <c r="K31" s="70">
        <v>0</v>
      </c>
      <c r="L31" s="59">
        <v>126150</v>
      </c>
      <c r="M31" s="89">
        <v>0.05</v>
      </c>
      <c r="N31" s="47">
        <v>0</v>
      </c>
      <c r="O31" s="92">
        <v>0.05</v>
      </c>
      <c r="P31" s="70">
        <v>0</v>
      </c>
      <c r="Q31" s="70">
        <v>0</v>
      </c>
      <c r="R31" s="24">
        <v>0</v>
      </c>
      <c r="S31" s="95">
        <f t="shared" si="6"/>
        <v>0</v>
      </c>
      <c r="T31" s="66">
        <v>126150</v>
      </c>
    </row>
    <row r="32" spans="1:20" ht="15.75" x14ac:dyDescent="0.25">
      <c r="A32" s="56">
        <v>23</v>
      </c>
      <c r="B32" s="81" t="s">
        <v>235</v>
      </c>
      <c r="C32" s="57" t="s">
        <v>115</v>
      </c>
      <c r="D32" s="103"/>
      <c r="E32" s="59">
        <v>110400</v>
      </c>
      <c r="F32" s="106">
        <v>0</v>
      </c>
      <c r="G32" s="70">
        <v>0</v>
      </c>
      <c r="H32" s="59">
        <v>110400</v>
      </c>
      <c r="I32" s="89">
        <v>0.05</v>
      </c>
      <c r="J32" s="64">
        <v>110400</v>
      </c>
      <c r="K32" s="70">
        <v>0</v>
      </c>
      <c r="L32" s="59">
        <v>110400</v>
      </c>
      <c r="M32" s="89">
        <v>0.05</v>
      </c>
      <c r="N32" s="47">
        <v>0</v>
      </c>
      <c r="O32" s="92">
        <v>0.05</v>
      </c>
      <c r="P32" s="70">
        <v>0</v>
      </c>
      <c r="Q32" s="70">
        <v>0</v>
      </c>
      <c r="R32" s="14">
        <v>0</v>
      </c>
      <c r="S32" s="95">
        <f t="shared" si="6"/>
        <v>0</v>
      </c>
      <c r="T32" s="66">
        <v>110400</v>
      </c>
    </row>
    <row r="33" spans="1:20" ht="15.75" x14ac:dyDescent="0.25">
      <c r="A33" s="56">
        <v>24</v>
      </c>
      <c r="B33" s="81" t="s">
        <v>236</v>
      </c>
      <c r="C33" s="57" t="s">
        <v>116</v>
      </c>
      <c r="D33" s="103"/>
      <c r="E33" s="59">
        <v>97600</v>
      </c>
      <c r="F33" s="106">
        <v>0</v>
      </c>
      <c r="G33" s="70">
        <v>0</v>
      </c>
      <c r="H33" s="59">
        <v>97600</v>
      </c>
      <c r="I33" s="89">
        <v>0.04</v>
      </c>
      <c r="J33" s="64">
        <v>97600</v>
      </c>
      <c r="K33" s="70">
        <v>0</v>
      </c>
      <c r="L33" s="59">
        <v>97600</v>
      </c>
      <c r="M33" s="89">
        <v>0.04</v>
      </c>
      <c r="N33" s="47">
        <v>0</v>
      </c>
      <c r="O33" s="92">
        <v>0.04</v>
      </c>
      <c r="P33" s="70">
        <v>0</v>
      </c>
      <c r="Q33" s="70">
        <v>0</v>
      </c>
      <c r="R33" s="14">
        <v>0</v>
      </c>
      <c r="S33" s="95">
        <f t="shared" si="6"/>
        <v>0</v>
      </c>
      <c r="T33" s="66">
        <v>97600</v>
      </c>
    </row>
    <row r="34" spans="1:20" ht="15.75" x14ac:dyDescent="0.25">
      <c r="A34" s="56">
        <v>25</v>
      </c>
      <c r="B34" s="81" t="s">
        <v>237</v>
      </c>
      <c r="C34" s="57" t="s">
        <v>117</v>
      </c>
      <c r="D34" s="103"/>
      <c r="E34" s="59">
        <v>80000</v>
      </c>
      <c r="F34" s="106">
        <v>0</v>
      </c>
      <c r="G34" s="70">
        <v>0</v>
      </c>
      <c r="H34" s="59">
        <v>80000</v>
      </c>
      <c r="I34" s="89">
        <v>0.03</v>
      </c>
      <c r="J34" s="64">
        <v>80000</v>
      </c>
      <c r="K34" s="70">
        <v>0</v>
      </c>
      <c r="L34" s="59">
        <v>80000</v>
      </c>
      <c r="M34" s="89">
        <v>0.03</v>
      </c>
      <c r="N34" s="47">
        <v>0</v>
      </c>
      <c r="O34" s="92">
        <v>0.03</v>
      </c>
      <c r="P34" s="70">
        <v>0</v>
      </c>
      <c r="Q34" s="70">
        <v>0</v>
      </c>
      <c r="R34" s="14">
        <v>0</v>
      </c>
      <c r="S34" s="95">
        <f t="shared" si="6"/>
        <v>0</v>
      </c>
      <c r="T34" s="66">
        <v>80000</v>
      </c>
    </row>
    <row r="35" spans="1:20" ht="15.75" x14ac:dyDescent="0.25">
      <c r="A35" s="56">
        <v>26</v>
      </c>
      <c r="B35" s="81" t="s">
        <v>238</v>
      </c>
      <c r="C35" s="57" t="s">
        <v>118</v>
      </c>
      <c r="D35" s="103"/>
      <c r="E35" s="59">
        <v>210000</v>
      </c>
      <c r="F35" s="106">
        <v>0</v>
      </c>
      <c r="G35" s="70">
        <v>0</v>
      </c>
      <c r="H35" s="59">
        <v>210000</v>
      </c>
      <c r="I35" s="89">
        <v>0.09</v>
      </c>
      <c r="J35" s="64">
        <v>210000</v>
      </c>
      <c r="K35" s="70">
        <v>0</v>
      </c>
      <c r="L35" s="59">
        <v>210000</v>
      </c>
      <c r="M35" s="89">
        <v>0.09</v>
      </c>
      <c r="N35" s="47">
        <v>0</v>
      </c>
      <c r="O35" s="92">
        <v>0.09</v>
      </c>
      <c r="P35" s="70">
        <v>0</v>
      </c>
      <c r="Q35" s="70">
        <v>0</v>
      </c>
      <c r="R35" s="14">
        <v>0</v>
      </c>
      <c r="S35" s="95">
        <f t="shared" si="6"/>
        <v>0</v>
      </c>
      <c r="T35" s="66">
        <v>210000</v>
      </c>
    </row>
    <row r="36" spans="1:20" ht="15.75" x14ac:dyDescent="0.25">
      <c r="A36" s="56">
        <v>27</v>
      </c>
      <c r="B36" s="81" t="s">
        <v>239</v>
      </c>
      <c r="C36" s="57" t="s">
        <v>119</v>
      </c>
      <c r="D36" s="103"/>
      <c r="E36" s="59">
        <v>64000</v>
      </c>
      <c r="F36" s="106">
        <v>0</v>
      </c>
      <c r="G36" s="70">
        <v>0</v>
      </c>
      <c r="H36" s="59">
        <v>64000</v>
      </c>
      <c r="I36" s="89">
        <v>0.03</v>
      </c>
      <c r="J36" s="64">
        <v>64000</v>
      </c>
      <c r="K36" s="70">
        <v>0</v>
      </c>
      <c r="L36" s="59">
        <v>64000</v>
      </c>
      <c r="M36" s="89">
        <v>0.03</v>
      </c>
      <c r="N36" s="47">
        <v>0</v>
      </c>
      <c r="O36" s="92">
        <v>0.03</v>
      </c>
      <c r="P36" s="70">
        <v>0</v>
      </c>
      <c r="Q36" s="70">
        <v>0</v>
      </c>
      <c r="R36" s="14">
        <v>0</v>
      </c>
      <c r="S36" s="95">
        <f t="shared" si="6"/>
        <v>0</v>
      </c>
      <c r="T36" s="66">
        <v>64000</v>
      </c>
    </row>
    <row r="37" spans="1:20" ht="15.75" x14ac:dyDescent="0.25">
      <c r="A37" s="56">
        <v>28</v>
      </c>
      <c r="B37" s="81" t="s">
        <v>240</v>
      </c>
      <c r="C37" s="57" t="s">
        <v>120</v>
      </c>
      <c r="D37" s="103"/>
      <c r="E37" s="59">
        <v>63000</v>
      </c>
      <c r="F37" s="106">
        <v>0</v>
      </c>
      <c r="G37" s="70">
        <v>0</v>
      </c>
      <c r="H37" s="59">
        <v>63000</v>
      </c>
      <c r="I37" s="89">
        <v>0.03</v>
      </c>
      <c r="J37" s="64">
        <v>63000</v>
      </c>
      <c r="K37" s="70">
        <v>0</v>
      </c>
      <c r="L37" s="59">
        <v>63000</v>
      </c>
      <c r="M37" s="89">
        <v>0.03</v>
      </c>
      <c r="N37" s="47">
        <v>0</v>
      </c>
      <c r="O37" s="92">
        <v>0.03</v>
      </c>
      <c r="P37" s="70">
        <v>0</v>
      </c>
      <c r="Q37" s="70">
        <v>0</v>
      </c>
      <c r="R37" s="14">
        <v>0</v>
      </c>
      <c r="S37" s="95">
        <f t="shared" si="6"/>
        <v>0</v>
      </c>
      <c r="T37" s="66">
        <v>63000</v>
      </c>
    </row>
    <row r="38" spans="1:20" ht="15.75" x14ac:dyDescent="0.25">
      <c r="A38" s="56">
        <v>29</v>
      </c>
      <c r="B38" s="81" t="s">
        <v>253</v>
      </c>
      <c r="C38" s="57" t="s">
        <v>121</v>
      </c>
      <c r="D38" s="103"/>
      <c r="E38" s="59">
        <v>84077</v>
      </c>
      <c r="F38" s="106">
        <v>0</v>
      </c>
      <c r="G38" s="70">
        <v>0</v>
      </c>
      <c r="H38" s="59">
        <v>84077</v>
      </c>
      <c r="I38" s="89">
        <v>0.03</v>
      </c>
      <c r="J38" s="64">
        <v>84077</v>
      </c>
      <c r="K38" s="70">
        <v>0</v>
      </c>
      <c r="L38" s="59">
        <v>84077</v>
      </c>
      <c r="M38" s="89">
        <v>0.03</v>
      </c>
      <c r="N38" s="47">
        <v>0</v>
      </c>
      <c r="O38" s="92">
        <v>0.03</v>
      </c>
      <c r="P38" s="70">
        <v>0</v>
      </c>
      <c r="Q38" s="70">
        <v>0</v>
      </c>
      <c r="R38" s="14">
        <v>0</v>
      </c>
      <c r="S38" s="95">
        <f t="shared" si="6"/>
        <v>0</v>
      </c>
      <c r="T38" s="66">
        <v>84077</v>
      </c>
    </row>
    <row r="39" spans="1:20" ht="15.75" x14ac:dyDescent="0.25">
      <c r="A39" s="56">
        <v>30</v>
      </c>
      <c r="B39" s="81" t="s">
        <v>241</v>
      </c>
      <c r="C39" s="57" t="s">
        <v>122</v>
      </c>
      <c r="D39" s="103"/>
      <c r="E39" s="59">
        <v>50800</v>
      </c>
      <c r="F39" s="106">
        <v>0</v>
      </c>
      <c r="G39" s="70">
        <v>0</v>
      </c>
      <c r="H39" s="59">
        <v>50800</v>
      </c>
      <c r="I39" s="89">
        <v>0.02</v>
      </c>
      <c r="J39" s="64">
        <v>50800</v>
      </c>
      <c r="K39" s="70">
        <v>0</v>
      </c>
      <c r="L39" s="59">
        <v>50800</v>
      </c>
      <c r="M39" s="89">
        <v>0.02</v>
      </c>
      <c r="N39" s="47">
        <v>0</v>
      </c>
      <c r="O39" s="92">
        <v>0.02</v>
      </c>
      <c r="P39" s="70">
        <v>0</v>
      </c>
      <c r="Q39" s="70">
        <v>0</v>
      </c>
      <c r="R39" s="14">
        <v>0</v>
      </c>
      <c r="S39" s="95">
        <f t="shared" si="6"/>
        <v>0</v>
      </c>
      <c r="T39" s="66">
        <v>50800</v>
      </c>
    </row>
    <row r="40" spans="1:20" ht="15.75" x14ac:dyDescent="0.25">
      <c r="A40" s="56">
        <v>31</v>
      </c>
      <c r="B40" s="81" t="s">
        <v>242</v>
      </c>
      <c r="C40" s="57" t="s">
        <v>123</v>
      </c>
      <c r="D40" s="103"/>
      <c r="E40" s="59">
        <v>612</v>
      </c>
      <c r="F40" s="106">
        <v>0</v>
      </c>
      <c r="G40" s="70">
        <v>0</v>
      </c>
      <c r="H40" s="59">
        <v>612</v>
      </c>
      <c r="I40" s="89">
        <v>0</v>
      </c>
      <c r="J40" s="64">
        <v>612</v>
      </c>
      <c r="K40" s="70">
        <v>0</v>
      </c>
      <c r="L40" s="59">
        <v>612</v>
      </c>
      <c r="M40" s="89">
        <v>0</v>
      </c>
      <c r="N40" s="47">
        <v>0</v>
      </c>
      <c r="O40" s="145" t="s">
        <v>255</v>
      </c>
      <c r="P40" s="70">
        <v>0</v>
      </c>
      <c r="Q40" s="70">
        <v>0</v>
      </c>
      <c r="R40" s="14">
        <v>0</v>
      </c>
      <c r="S40" s="95">
        <f t="shared" si="6"/>
        <v>0</v>
      </c>
      <c r="T40" s="66">
        <v>612</v>
      </c>
    </row>
    <row r="41" spans="1:20" ht="15.75" x14ac:dyDescent="0.25">
      <c r="A41" s="56">
        <v>32</v>
      </c>
      <c r="B41" s="81" t="s">
        <v>243</v>
      </c>
      <c r="C41" s="57" t="s">
        <v>124</v>
      </c>
      <c r="D41" s="103"/>
      <c r="E41" s="59">
        <v>40170</v>
      </c>
      <c r="F41" s="106">
        <v>0</v>
      </c>
      <c r="G41" s="70">
        <v>0</v>
      </c>
      <c r="H41" s="59">
        <v>40170</v>
      </c>
      <c r="I41" s="89">
        <v>0.02</v>
      </c>
      <c r="J41" s="64">
        <v>40170</v>
      </c>
      <c r="K41" s="70">
        <v>0</v>
      </c>
      <c r="L41" s="59">
        <v>40170</v>
      </c>
      <c r="M41" s="89">
        <v>0.02</v>
      </c>
      <c r="N41" s="47">
        <v>0</v>
      </c>
      <c r="O41" s="146">
        <v>0.02</v>
      </c>
      <c r="P41" s="70">
        <v>0</v>
      </c>
      <c r="Q41" s="70">
        <v>0</v>
      </c>
      <c r="R41" s="14">
        <v>0</v>
      </c>
      <c r="S41" s="95">
        <f t="shared" si="6"/>
        <v>0</v>
      </c>
      <c r="T41" s="66">
        <v>40170</v>
      </c>
    </row>
    <row r="42" spans="1:20" ht="15.75" x14ac:dyDescent="0.25">
      <c r="A42" s="56">
        <v>33</v>
      </c>
      <c r="B42" s="81" t="s">
        <v>125</v>
      </c>
      <c r="C42" s="57" t="s">
        <v>126</v>
      </c>
      <c r="D42" s="103"/>
      <c r="E42" s="59">
        <v>40000</v>
      </c>
      <c r="F42" s="106">
        <v>0</v>
      </c>
      <c r="G42" s="70">
        <v>0</v>
      </c>
      <c r="H42" s="59">
        <v>40000</v>
      </c>
      <c r="I42" s="89">
        <v>0.02</v>
      </c>
      <c r="J42" s="64">
        <v>40000</v>
      </c>
      <c r="K42" s="70">
        <v>0</v>
      </c>
      <c r="L42" s="59">
        <v>40000</v>
      </c>
      <c r="M42" s="89">
        <v>0.02</v>
      </c>
      <c r="N42" s="47">
        <v>0</v>
      </c>
      <c r="O42" s="146">
        <v>0.02</v>
      </c>
      <c r="P42" s="70">
        <v>0</v>
      </c>
      <c r="Q42" s="70">
        <v>0</v>
      </c>
      <c r="R42" s="14">
        <v>0</v>
      </c>
      <c r="S42" s="95">
        <f t="shared" si="6"/>
        <v>0</v>
      </c>
      <c r="T42" s="66">
        <v>40000</v>
      </c>
    </row>
    <row r="43" spans="1:20" ht="15.75" x14ac:dyDescent="0.25">
      <c r="A43" s="56">
        <v>34</v>
      </c>
      <c r="B43" s="81" t="s">
        <v>244</v>
      </c>
      <c r="C43" s="57" t="s">
        <v>127</v>
      </c>
      <c r="D43" s="103"/>
      <c r="E43" s="59">
        <v>26000</v>
      </c>
      <c r="F43" s="106">
        <v>0</v>
      </c>
      <c r="G43" s="70">
        <v>0</v>
      </c>
      <c r="H43" s="59">
        <v>26000</v>
      </c>
      <c r="I43" s="89">
        <v>0.01</v>
      </c>
      <c r="J43" s="64">
        <v>26000</v>
      </c>
      <c r="K43" s="70">
        <v>0</v>
      </c>
      <c r="L43" s="59">
        <v>26000</v>
      </c>
      <c r="M43" s="89">
        <v>0.01</v>
      </c>
      <c r="N43" s="47">
        <v>0</v>
      </c>
      <c r="O43" s="146">
        <v>0.01</v>
      </c>
      <c r="P43" s="70">
        <v>0</v>
      </c>
      <c r="Q43" s="70">
        <v>0</v>
      </c>
      <c r="R43" s="14">
        <v>0</v>
      </c>
      <c r="S43" s="95">
        <f t="shared" si="6"/>
        <v>0</v>
      </c>
      <c r="T43" s="66">
        <v>26000</v>
      </c>
    </row>
    <row r="44" spans="1:20" ht="15.75" x14ac:dyDescent="0.25">
      <c r="A44" s="56">
        <v>35</v>
      </c>
      <c r="B44" s="81" t="s">
        <v>128</v>
      </c>
      <c r="C44" s="57" t="s">
        <v>129</v>
      </c>
      <c r="D44" s="103"/>
      <c r="E44" s="59">
        <v>25600</v>
      </c>
      <c r="F44" s="106">
        <v>0</v>
      </c>
      <c r="G44" s="70">
        <v>0</v>
      </c>
      <c r="H44" s="59">
        <v>25600</v>
      </c>
      <c r="I44" s="89">
        <v>0.01</v>
      </c>
      <c r="J44" s="64">
        <v>25600</v>
      </c>
      <c r="K44" s="70">
        <v>0</v>
      </c>
      <c r="L44" s="59">
        <v>25600</v>
      </c>
      <c r="M44" s="89">
        <v>0.01</v>
      </c>
      <c r="N44" s="47">
        <v>0</v>
      </c>
      <c r="O44" s="146">
        <v>0.01</v>
      </c>
      <c r="P44" s="70">
        <v>0</v>
      </c>
      <c r="Q44" s="70">
        <v>0</v>
      </c>
      <c r="R44" s="14">
        <v>0</v>
      </c>
      <c r="S44" s="95">
        <f t="shared" si="6"/>
        <v>0</v>
      </c>
      <c r="T44" s="66">
        <v>25600</v>
      </c>
    </row>
    <row r="45" spans="1:20" ht="15.75" x14ac:dyDescent="0.25">
      <c r="A45" s="56">
        <v>36</v>
      </c>
      <c r="B45" s="81" t="s">
        <v>254</v>
      </c>
      <c r="C45" s="57" t="s">
        <v>130</v>
      </c>
      <c r="D45" s="103"/>
      <c r="E45" s="59">
        <v>18240</v>
      </c>
      <c r="F45" s="106">
        <v>0</v>
      </c>
      <c r="G45" s="70">
        <v>0</v>
      </c>
      <c r="H45" s="59">
        <v>18240</v>
      </c>
      <c r="I45" s="89">
        <v>0.01</v>
      </c>
      <c r="J45" s="64">
        <v>18240</v>
      </c>
      <c r="K45" s="70">
        <v>0</v>
      </c>
      <c r="L45" s="59">
        <v>18240</v>
      </c>
      <c r="M45" s="89">
        <v>0.01</v>
      </c>
      <c r="N45" s="47">
        <v>0</v>
      </c>
      <c r="O45" s="146">
        <v>0.01</v>
      </c>
      <c r="P45" s="70">
        <v>0</v>
      </c>
      <c r="Q45" s="70">
        <v>0</v>
      </c>
      <c r="R45" s="14">
        <v>0</v>
      </c>
      <c r="S45" s="95">
        <f t="shared" si="6"/>
        <v>0</v>
      </c>
      <c r="T45" s="66">
        <v>18240</v>
      </c>
    </row>
    <row r="46" spans="1:20" ht="15.75" x14ac:dyDescent="0.25">
      <c r="A46" s="56">
        <v>37</v>
      </c>
      <c r="B46" s="81" t="s">
        <v>245</v>
      </c>
      <c r="C46" s="57" t="s">
        <v>131</v>
      </c>
      <c r="D46" s="103"/>
      <c r="E46" s="59">
        <v>10500</v>
      </c>
      <c r="F46" s="106">
        <v>0</v>
      </c>
      <c r="G46" s="70">
        <v>0</v>
      </c>
      <c r="H46" s="59">
        <v>10500</v>
      </c>
      <c r="I46" s="89">
        <v>0</v>
      </c>
      <c r="J46" s="64">
        <v>10500</v>
      </c>
      <c r="K46" s="70">
        <v>0</v>
      </c>
      <c r="L46" s="59">
        <v>10500</v>
      </c>
      <c r="M46" s="89">
        <v>0</v>
      </c>
      <c r="N46" s="47">
        <v>0</v>
      </c>
      <c r="O46" s="145" t="s">
        <v>255</v>
      </c>
      <c r="P46" s="70">
        <v>0</v>
      </c>
      <c r="Q46" s="70">
        <v>0</v>
      </c>
      <c r="R46" s="14">
        <v>0</v>
      </c>
      <c r="S46" s="95">
        <f t="shared" si="6"/>
        <v>0</v>
      </c>
      <c r="T46" s="66">
        <v>10500</v>
      </c>
    </row>
    <row r="47" spans="1:20" ht="15.75" x14ac:dyDescent="0.25">
      <c r="A47" s="56">
        <v>38</v>
      </c>
      <c r="B47" s="81" t="s">
        <v>246</v>
      </c>
      <c r="C47" s="57" t="s">
        <v>132</v>
      </c>
      <c r="D47" s="103"/>
      <c r="E47" s="59">
        <v>1750</v>
      </c>
      <c r="F47" s="106">
        <v>0</v>
      </c>
      <c r="G47" s="70">
        <v>0</v>
      </c>
      <c r="H47" s="59">
        <v>1750</v>
      </c>
      <c r="I47" s="89">
        <v>0</v>
      </c>
      <c r="J47" s="64">
        <v>1750</v>
      </c>
      <c r="K47" s="70">
        <v>0</v>
      </c>
      <c r="L47" s="59">
        <v>1750</v>
      </c>
      <c r="M47" s="89">
        <v>0</v>
      </c>
      <c r="N47" s="47">
        <v>0</v>
      </c>
      <c r="O47" s="145" t="s">
        <v>255</v>
      </c>
      <c r="P47" s="70">
        <v>0</v>
      </c>
      <c r="Q47" s="70">
        <v>0</v>
      </c>
      <c r="R47" s="14">
        <v>0</v>
      </c>
      <c r="S47" s="95">
        <f t="shared" si="6"/>
        <v>0</v>
      </c>
      <c r="T47" s="66">
        <v>1750</v>
      </c>
    </row>
    <row r="48" spans="1:20" s="52" customFormat="1" ht="31.5" x14ac:dyDescent="0.25">
      <c r="A48" s="33" t="s">
        <v>55</v>
      </c>
      <c r="B48" s="37" t="s">
        <v>133</v>
      </c>
      <c r="C48" s="35"/>
      <c r="D48" s="61">
        <v>0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1">
        <v>0</v>
      </c>
      <c r="P48" s="61">
        <v>0</v>
      </c>
      <c r="Q48" s="61">
        <v>0</v>
      </c>
      <c r="R48" s="61">
        <v>0</v>
      </c>
      <c r="S48" s="95"/>
      <c r="T48" s="61">
        <v>0</v>
      </c>
    </row>
    <row r="49" spans="1:20" s="52" customFormat="1" ht="31.5" x14ac:dyDescent="0.25">
      <c r="A49" s="33" t="s">
        <v>56</v>
      </c>
      <c r="B49" s="37" t="s">
        <v>204</v>
      </c>
      <c r="C49" s="35"/>
      <c r="D49" s="61">
        <v>0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0</v>
      </c>
      <c r="S49" s="95"/>
      <c r="T49" s="61">
        <v>0</v>
      </c>
    </row>
    <row r="50" spans="1:20" s="52" customFormat="1" ht="15.75" x14ac:dyDescent="0.25">
      <c r="A50" s="33" t="s">
        <v>57</v>
      </c>
      <c r="B50" s="37" t="s">
        <v>134</v>
      </c>
      <c r="C50" s="35"/>
      <c r="D50" s="61"/>
      <c r="E50" s="60"/>
      <c r="F50" s="104"/>
      <c r="G50" s="104"/>
      <c r="H50" s="61"/>
      <c r="I50" s="90"/>
      <c r="J50" s="61"/>
      <c r="K50" s="67"/>
      <c r="L50" s="61"/>
      <c r="M50" s="90"/>
      <c r="N50" s="67"/>
      <c r="O50" s="90"/>
      <c r="P50" s="67"/>
      <c r="Q50" s="67"/>
      <c r="R50" s="67">
        <v>0</v>
      </c>
      <c r="S50" s="95"/>
      <c r="T50" s="61"/>
    </row>
    <row r="51" spans="1:20" s="52" customFormat="1" ht="15.75" x14ac:dyDescent="0.25">
      <c r="A51" s="33" t="s">
        <v>135</v>
      </c>
      <c r="B51" s="37" t="s">
        <v>136</v>
      </c>
      <c r="C51" s="35"/>
      <c r="D51" s="61">
        <f>SUM(D52:D54)</f>
        <v>3</v>
      </c>
      <c r="E51" s="61">
        <f>SUM(E52:E54)</f>
        <v>31312713</v>
      </c>
      <c r="F51" s="61">
        <f>SUM(F52:F54)</f>
        <v>0</v>
      </c>
      <c r="G51" s="61">
        <f>SUM(G52:G54)</f>
        <v>0</v>
      </c>
      <c r="H51" s="61">
        <f t="shared" ref="H51:K51" si="7">SUM(H52:H54)</f>
        <v>31312713</v>
      </c>
      <c r="I51" s="90">
        <f t="shared" si="7"/>
        <v>12.889999999999999</v>
      </c>
      <c r="J51" s="61">
        <f t="shared" si="7"/>
        <v>31312713</v>
      </c>
      <c r="K51" s="61">
        <f t="shared" si="7"/>
        <v>0</v>
      </c>
      <c r="L51" s="61">
        <f t="shared" ref="L51" si="8">SUM(L52:L54)</f>
        <v>31312713</v>
      </c>
      <c r="M51" s="90">
        <f t="shared" ref="M51:Q51" si="9">SUM(M52:M54)</f>
        <v>12.889999999999999</v>
      </c>
      <c r="N51" s="67"/>
      <c r="O51" s="90">
        <f t="shared" si="9"/>
        <v>12.889999999999999</v>
      </c>
      <c r="P51" s="90">
        <f t="shared" si="9"/>
        <v>0</v>
      </c>
      <c r="Q51" s="61">
        <f t="shared" si="9"/>
        <v>0</v>
      </c>
      <c r="R51" s="69">
        <v>0</v>
      </c>
      <c r="S51" s="95">
        <f t="shared" si="6"/>
        <v>0</v>
      </c>
      <c r="T51" s="61">
        <f t="shared" ref="T51" si="10">SUM(T52:T54)</f>
        <v>31312713</v>
      </c>
    </row>
    <row r="52" spans="1:20" ht="15.75" x14ac:dyDescent="0.25">
      <c r="A52" s="40"/>
      <c r="B52" s="82" t="s">
        <v>137</v>
      </c>
      <c r="C52" s="58" t="s">
        <v>138</v>
      </c>
      <c r="D52" s="64">
        <v>1</v>
      </c>
      <c r="E52" s="62">
        <v>26995200</v>
      </c>
      <c r="F52" s="70">
        <v>0</v>
      </c>
      <c r="G52" s="70">
        <v>0</v>
      </c>
      <c r="H52" s="65">
        <v>26995200</v>
      </c>
      <c r="I52" s="91">
        <v>11.11</v>
      </c>
      <c r="J52" s="64">
        <v>26995200</v>
      </c>
      <c r="K52" s="70">
        <v>0</v>
      </c>
      <c r="L52" s="65">
        <v>26995200</v>
      </c>
      <c r="M52" s="91">
        <v>11.11</v>
      </c>
      <c r="N52" s="14"/>
      <c r="O52" s="91">
        <v>11.11</v>
      </c>
      <c r="P52" s="70">
        <v>0</v>
      </c>
      <c r="Q52" s="70">
        <v>0</v>
      </c>
      <c r="R52" s="70">
        <v>0</v>
      </c>
      <c r="S52" s="95">
        <f t="shared" si="6"/>
        <v>0</v>
      </c>
      <c r="T52" s="101">
        <v>26995200</v>
      </c>
    </row>
    <row r="53" spans="1:20" ht="15.75" x14ac:dyDescent="0.25">
      <c r="A53" s="40"/>
      <c r="B53" s="82" t="s">
        <v>139</v>
      </c>
      <c r="C53" s="58" t="s">
        <v>140</v>
      </c>
      <c r="D53" s="64">
        <v>1</v>
      </c>
      <c r="E53" s="62">
        <v>4026889</v>
      </c>
      <c r="F53" s="70">
        <v>0</v>
      </c>
      <c r="G53" s="70">
        <v>0</v>
      </c>
      <c r="H53" s="65">
        <v>4026889</v>
      </c>
      <c r="I53" s="91">
        <v>1.66</v>
      </c>
      <c r="J53" s="64">
        <v>4026889</v>
      </c>
      <c r="K53" s="70">
        <v>0</v>
      </c>
      <c r="L53" s="65">
        <v>4026889</v>
      </c>
      <c r="M53" s="91">
        <v>1.66</v>
      </c>
      <c r="N53" s="14"/>
      <c r="O53" s="91">
        <v>1.66</v>
      </c>
      <c r="P53" s="70">
        <v>0</v>
      </c>
      <c r="Q53" s="70">
        <v>0</v>
      </c>
      <c r="R53" s="70">
        <v>0</v>
      </c>
      <c r="S53" s="95">
        <f t="shared" si="6"/>
        <v>0</v>
      </c>
      <c r="T53" s="101">
        <v>4026889</v>
      </c>
    </row>
    <row r="54" spans="1:20" ht="15.75" x14ac:dyDescent="0.25">
      <c r="A54" s="40"/>
      <c r="B54" s="82" t="s">
        <v>205</v>
      </c>
      <c r="C54" s="58" t="s">
        <v>141</v>
      </c>
      <c r="D54" s="64">
        <v>1</v>
      </c>
      <c r="E54" s="62">
        <v>290624</v>
      </c>
      <c r="F54" s="70">
        <v>0</v>
      </c>
      <c r="G54" s="70">
        <v>0</v>
      </c>
      <c r="H54" s="65">
        <v>290624</v>
      </c>
      <c r="I54" s="91">
        <v>0.12</v>
      </c>
      <c r="J54" s="64">
        <v>290624</v>
      </c>
      <c r="K54" s="70">
        <v>0</v>
      </c>
      <c r="L54" s="65">
        <v>290624</v>
      </c>
      <c r="M54" s="91">
        <v>0.12</v>
      </c>
      <c r="N54" s="14"/>
      <c r="O54" s="91">
        <v>0.12</v>
      </c>
      <c r="P54" s="70">
        <v>0</v>
      </c>
      <c r="Q54" s="70">
        <v>0</v>
      </c>
      <c r="R54" s="70">
        <v>0</v>
      </c>
      <c r="S54" s="95">
        <f t="shared" si="6"/>
        <v>0</v>
      </c>
      <c r="T54" s="101">
        <v>290624</v>
      </c>
    </row>
    <row r="55" spans="1:20" s="52" customFormat="1" ht="15.75" x14ac:dyDescent="0.25">
      <c r="A55" s="33" t="s">
        <v>142</v>
      </c>
      <c r="B55" s="37" t="s">
        <v>143</v>
      </c>
      <c r="C55" s="35"/>
      <c r="D55" s="61">
        <f>D56</f>
        <v>1</v>
      </c>
      <c r="E55" s="55">
        <f>E56</f>
        <v>3333486</v>
      </c>
      <c r="F55" s="55">
        <f t="shared" ref="F55:G55" si="11">F56</f>
        <v>0</v>
      </c>
      <c r="G55" s="55">
        <f t="shared" si="11"/>
        <v>0</v>
      </c>
      <c r="H55" s="55">
        <f t="shared" ref="H55:K55" si="12">H56</f>
        <v>3333486</v>
      </c>
      <c r="I55" s="93">
        <f t="shared" si="12"/>
        <v>1.37</v>
      </c>
      <c r="J55" s="55">
        <f t="shared" si="12"/>
        <v>3333486</v>
      </c>
      <c r="K55" s="55">
        <f t="shared" si="12"/>
        <v>0</v>
      </c>
      <c r="L55" s="55">
        <f t="shared" ref="L55" si="13">L56</f>
        <v>3333486</v>
      </c>
      <c r="M55" s="93">
        <f t="shared" ref="M55:Q55" si="14">M56</f>
        <v>1.37</v>
      </c>
      <c r="N55" s="67"/>
      <c r="O55" s="93">
        <f t="shared" si="14"/>
        <v>1.37</v>
      </c>
      <c r="P55" s="93">
        <f t="shared" si="14"/>
        <v>0</v>
      </c>
      <c r="Q55" s="55">
        <f t="shared" si="14"/>
        <v>0</v>
      </c>
      <c r="R55" s="55">
        <v>0</v>
      </c>
      <c r="S55" s="95">
        <f t="shared" si="6"/>
        <v>0</v>
      </c>
      <c r="T55" s="55">
        <f t="shared" ref="T55" si="15">T56</f>
        <v>3333486</v>
      </c>
    </row>
    <row r="56" spans="1:20" ht="15.75" x14ac:dyDescent="0.25">
      <c r="A56" s="40"/>
      <c r="B56" s="82" t="s">
        <v>157</v>
      </c>
      <c r="C56" s="58" t="s">
        <v>144</v>
      </c>
      <c r="D56" s="64">
        <v>1</v>
      </c>
      <c r="E56" s="62">
        <v>3333486</v>
      </c>
      <c r="F56" s="70">
        <v>0</v>
      </c>
      <c r="G56" s="70">
        <v>0</v>
      </c>
      <c r="H56" s="66">
        <v>3333486</v>
      </c>
      <c r="I56" s="92">
        <v>1.37</v>
      </c>
      <c r="J56" s="66">
        <v>3333486</v>
      </c>
      <c r="K56" s="14">
        <v>0</v>
      </c>
      <c r="L56" s="66">
        <v>3333486</v>
      </c>
      <c r="M56" s="92">
        <v>1.37</v>
      </c>
      <c r="N56" s="14"/>
      <c r="O56" s="92">
        <v>1.37</v>
      </c>
      <c r="P56" s="14">
        <v>0</v>
      </c>
      <c r="Q56" s="14">
        <v>0</v>
      </c>
      <c r="R56" s="14">
        <v>0</v>
      </c>
      <c r="S56" s="95">
        <f t="shared" si="6"/>
        <v>0</v>
      </c>
      <c r="T56" s="66">
        <v>3333486</v>
      </c>
    </row>
    <row r="57" spans="1:20" s="52" customFormat="1" ht="15.75" x14ac:dyDescent="0.25">
      <c r="A57" s="33"/>
      <c r="B57" s="37" t="s">
        <v>145</v>
      </c>
      <c r="C57" s="35"/>
      <c r="D57" s="61">
        <f>SUM(D55,D51,D49,D48,D9)</f>
        <v>42</v>
      </c>
      <c r="E57" s="55">
        <f>SUM(E55,E51,E49,E48,E9)</f>
        <v>74632294</v>
      </c>
      <c r="F57" s="55">
        <f t="shared" ref="F57:G57" si="16">SUM(F55,F51,F49,F48,F9)</f>
        <v>0</v>
      </c>
      <c r="G57" s="55">
        <f t="shared" si="16"/>
        <v>0</v>
      </c>
      <c r="H57" s="55">
        <f t="shared" ref="H57:O57" si="17">SUM(H55,H51,H49,H48,H9)</f>
        <v>74632294</v>
      </c>
      <c r="I57" s="93">
        <f t="shared" si="17"/>
        <v>30.710000000000008</v>
      </c>
      <c r="J57" s="55">
        <f t="shared" si="17"/>
        <v>74632294</v>
      </c>
      <c r="K57" s="55">
        <f t="shared" si="17"/>
        <v>0</v>
      </c>
      <c r="L57" s="55">
        <f t="shared" si="17"/>
        <v>74632294</v>
      </c>
      <c r="M57" s="93">
        <f t="shared" si="17"/>
        <v>30.710000000000008</v>
      </c>
      <c r="N57" s="67"/>
      <c r="O57" s="93">
        <f t="shared" si="17"/>
        <v>30.710000000000008</v>
      </c>
      <c r="P57" s="55">
        <f t="shared" ref="P57:Q57" si="18">SUM(P55,P51,P49,P48,P9)</f>
        <v>0</v>
      </c>
      <c r="Q57" s="55">
        <f t="shared" si="18"/>
        <v>0</v>
      </c>
      <c r="R57" s="55">
        <f>SUM(R10:R50)</f>
        <v>8188408</v>
      </c>
      <c r="S57" s="95">
        <f t="shared" si="6"/>
        <v>10.971668645211416</v>
      </c>
      <c r="T57" s="55">
        <f t="shared" ref="T57" si="19">SUM(T55,T51,T49,T48,T9)</f>
        <v>74631920</v>
      </c>
    </row>
    <row r="58" spans="1:20" ht="15.75" x14ac:dyDescent="0.25">
      <c r="A58" s="33">
        <v>2</v>
      </c>
      <c r="B58" s="37" t="s">
        <v>146</v>
      </c>
      <c r="C58" s="35"/>
      <c r="D58" s="66"/>
      <c r="E58" s="63"/>
      <c r="F58" s="70"/>
      <c r="G58" s="70"/>
      <c r="H58" s="66"/>
      <c r="I58" s="92"/>
      <c r="J58" s="66"/>
      <c r="K58" s="14"/>
      <c r="L58" s="66"/>
      <c r="M58" s="92"/>
      <c r="N58" s="14"/>
      <c r="O58" s="92"/>
      <c r="P58" s="14"/>
      <c r="Q58" s="14"/>
      <c r="R58" s="14">
        <v>0</v>
      </c>
      <c r="S58" s="95"/>
      <c r="T58" s="66"/>
    </row>
    <row r="59" spans="1:20" s="52" customFormat="1" ht="47.25" x14ac:dyDescent="0.25">
      <c r="A59" s="33" t="s">
        <v>54</v>
      </c>
      <c r="B59" s="37" t="s">
        <v>147</v>
      </c>
      <c r="C59" s="35"/>
      <c r="D59" s="61">
        <f>SUM(D60:D64)</f>
        <v>5</v>
      </c>
      <c r="E59" s="55">
        <f>SUM(E60:E64)</f>
        <v>3316000</v>
      </c>
      <c r="F59" s="55">
        <f t="shared" ref="F59:G59" si="20">SUM(F60:F64)</f>
        <v>0</v>
      </c>
      <c r="G59" s="55">
        <f t="shared" si="20"/>
        <v>0</v>
      </c>
      <c r="H59" s="55">
        <f t="shared" ref="H59:K59" si="21">SUM(H60:H64)</f>
        <v>3316000</v>
      </c>
      <c r="I59" s="55">
        <f>SUM(I60:I64)</f>
        <v>3316000</v>
      </c>
      <c r="J59" s="55">
        <f t="shared" si="21"/>
        <v>3316000</v>
      </c>
      <c r="K59" s="55">
        <f t="shared" si="21"/>
        <v>0</v>
      </c>
      <c r="L59" s="55">
        <f t="shared" ref="L59" si="22">SUM(L60:L64)</f>
        <v>3316000</v>
      </c>
      <c r="M59" s="93">
        <f t="shared" ref="M59:Q59" si="23">SUM(M60:M64)</f>
        <v>1.3641042170520834</v>
      </c>
      <c r="N59" s="67"/>
      <c r="O59" s="93">
        <f t="shared" si="23"/>
        <v>1.3641042170520834</v>
      </c>
      <c r="P59" s="55">
        <f t="shared" si="23"/>
        <v>0</v>
      </c>
      <c r="Q59" s="55">
        <f t="shared" si="23"/>
        <v>0</v>
      </c>
      <c r="R59" s="55">
        <f t="shared" ref="R59" si="24">SUM(R60:R64)</f>
        <v>0</v>
      </c>
      <c r="S59" s="95">
        <f t="shared" si="6"/>
        <v>0</v>
      </c>
      <c r="T59" s="55">
        <f t="shared" ref="T59" si="25">SUM(T60:T64)</f>
        <v>3316000</v>
      </c>
    </row>
    <row r="60" spans="1:20" ht="15.75" x14ac:dyDescent="0.25">
      <c r="A60" s="40"/>
      <c r="B60" s="38" t="s">
        <v>206</v>
      </c>
      <c r="C60" s="39" t="s">
        <v>148</v>
      </c>
      <c r="D60" s="66">
        <v>1</v>
      </c>
      <c r="E60" s="64">
        <v>96000</v>
      </c>
      <c r="F60" s="70">
        <v>0</v>
      </c>
      <c r="G60" s="105">
        <v>0</v>
      </c>
      <c r="H60" s="66">
        <v>96000</v>
      </c>
      <c r="I60" s="66">
        <v>96000</v>
      </c>
      <c r="J60" s="66">
        <v>96000</v>
      </c>
      <c r="K60" s="14">
        <v>0</v>
      </c>
      <c r="L60" s="66">
        <v>96000</v>
      </c>
      <c r="M60" s="92">
        <f>L60/243089931%</f>
        <v>3.9491557550361885E-2</v>
      </c>
      <c r="N60" s="14"/>
      <c r="O60" s="92">
        <v>3.9491557550361885E-2</v>
      </c>
      <c r="P60" s="14">
        <v>0</v>
      </c>
      <c r="Q60" s="14">
        <v>0</v>
      </c>
      <c r="R60" s="14">
        <v>0</v>
      </c>
      <c r="S60" s="95">
        <f t="shared" si="6"/>
        <v>0</v>
      </c>
      <c r="T60" s="66">
        <v>96000</v>
      </c>
    </row>
    <row r="61" spans="1:20" ht="15.75" x14ac:dyDescent="0.25">
      <c r="A61" s="40"/>
      <c r="B61" s="38" t="s">
        <v>207</v>
      </c>
      <c r="C61" s="39" t="s">
        <v>149</v>
      </c>
      <c r="D61" s="66">
        <v>1</v>
      </c>
      <c r="E61" s="66">
        <v>80000</v>
      </c>
      <c r="F61" s="70">
        <v>0</v>
      </c>
      <c r="G61" s="105">
        <v>0</v>
      </c>
      <c r="H61" s="66">
        <v>80000</v>
      </c>
      <c r="I61" s="66">
        <v>80000</v>
      </c>
      <c r="J61" s="66">
        <v>80000</v>
      </c>
      <c r="K61" s="14">
        <v>0</v>
      </c>
      <c r="L61" s="66">
        <v>80000</v>
      </c>
      <c r="M61" s="92">
        <f t="shared" ref="M61:M64" si="26">L61/243089931%</f>
        <v>3.2909631291968236E-2</v>
      </c>
      <c r="N61" s="14"/>
      <c r="O61" s="92">
        <v>3.2909631291968236E-2</v>
      </c>
      <c r="P61" s="14">
        <v>0</v>
      </c>
      <c r="Q61" s="14">
        <v>0</v>
      </c>
      <c r="R61" s="14">
        <v>0</v>
      </c>
      <c r="S61" s="95">
        <f t="shared" si="6"/>
        <v>0</v>
      </c>
      <c r="T61" s="66">
        <v>80000</v>
      </c>
    </row>
    <row r="62" spans="1:20" ht="15.75" x14ac:dyDescent="0.25">
      <c r="A62" s="40"/>
      <c r="B62" s="38" t="s">
        <v>208</v>
      </c>
      <c r="C62" s="39" t="s">
        <v>150</v>
      </c>
      <c r="D62" s="66">
        <v>1</v>
      </c>
      <c r="E62" s="66">
        <v>40000</v>
      </c>
      <c r="F62" s="70">
        <v>0</v>
      </c>
      <c r="G62" s="105">
        <v>0</v>
      </c>
      <c r="H62" s="66">
        <v>40000</v>
      </c>
      <c r="I62" s="66">
        <v>40000</v>
      </c>
      <c r="J62" s="66">
        <v>40000</v>
      </c>
      <c r="K62" s="14">
        <v>0</v>
      </c>
      <c r="L62" s="66">
        <v>40000</v>
      </c>
      <c r="M62" s="92">
        <f t="shared" si="26"/>
        <v>1.6454815645984118E-2</v>
      </c>
      <c r="N62" s="14"/>
      <c r="O62" s="92">
        <v>1.6454815645984118E-2</v>
      </c>
      <c r="P62" s="14">
        <v>0</v>
      </c>
      <c r="Q62" s="14">
        <v>0</v>
      </c>
      <c r="R62" s="14">
        <v>0</v>
      </c>
      <c r="S62" s="95">
        <f t="shared" si="6"/>
        <v>0</v>
      </c>
      <c r="T62" s="66">
        <v>40000</v>
      </c>
    </row>
    <row r="63" spans="1:20" ht="15.75" x14ac:dyDescent="0.25">
      <c r="A63" s="40"/>
      <c r="B63" s="38" t="s">
        <v>158</v>
      </c>
      <c r="C63" s="39" t="s">
        <v>151</v>
      </c>
      <c r="D63" s="66">
        <v>1</v>
      </c>
      <c r="E63" s="64">
        <v>1550000</v>
      </c>
      <c r="F63" s="70">
        <v>0</v>
      </c>
      <c r="G63" s="105">
        <v>0</v>
      </c>
      <c r="H63" s="66">
        <v>1550000</v>
      </c>
      <c r="I63" s="66">
        <v>1550000</v>
      </c>
      <c r="J63" s="66">
        <v>1550000</v>
      </c>
      <c r="K63" s="14">
        <v>0</v>
      </c>
      <c r="L63" s="66">
        <v>1550000</v>
      </c>
      <c r="M63" s="92">
        <f t="shared" si="26"/>
        <v>0.6376241062818846</v>
      </c>
      <c r="N63" s="14"/>
      <c r="O63" s="92">
        <v>0.6376241062818846</v>
      </c>
      <c r="P63" s="14">
        <v>0</v>
      </c>
      <c r="Q63" s="14">
        <v>0</v>
      </c>
      <c r="R63" s="14">
        <v>0</v>
      </c>
      <c r="S63" s="95">
        <f t="shared" si="6"/>
        <v>0</v>
      </c>
      <c r="T63" s="66">
        <v>1550000</v>
      </c>
    </row>
    <row r="64" spans="1:20" ht="15" customHeight="1" x14ac:dyDescent="0.25">
      <c r="A64" s="40"/>
      <c r="B64" s="38" t="s">
        <v>209</v>
      </c>
      <c r="C64" s="39" t="s">
        <v>152</v>
      </c>
      <c r="D64" s="66">
        <v>1</v>
      </c>
      <c r="E64" s="64">
        <v>1550000</v>
      </c>
      <c r="F64" s="70">
        <v>0</v>
      </c>
      <c r="G64" s="105">
        <v>0</v>
      </c>
      <c r="H64" s="115">
        <v>1550000</v>
      </c>
      <c r="I64" s="115">
        <v>1550000</v>
      </c>
      <c r="J64" s="115">
        <v>1550000</v>
      </c>
      <c r="K64" s="117">
        <v>0</v>
      </c>
      <c r="L64" s="115">
        <v>1550000</v>
      </c>
      <c r="M64" s="116">
        <f t="shared" si="26"/>
        <v>0.6376241062818846</v>
      </c>
      <c r="N64" s="117"/>
      <c r="O64" s="116">
        <v>0.6376241062818846</v>
      </c>
      <c r="P64" s="117">
        <v>0</v>
      </c>
      <c r="Q64" s="117">
        <v>0</v>
      </c>
      <c r="R64" s="117">
        <v>0</v>
      </c>
      <c r="S64" s="95">
        <f t="shared" si="6"/>
        <v>0</v>
      </c>
      <c r="T64" s="115">
        <v>1550000</v>
      </c>
    </row>
    <row r="65" spans="1:20" s="52" customFormat="1" ht="15.75" x14ac:dyDescent="0.25">
      <c r="A65" s="33" t="s">
        <v>55</v>
      </c>
      <c r="B65" s="37" t="s">
        <v>58</v>
      </c>
      <c r="C65" s="35"/>
      <c r="D65" s="61">
        <v>0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L65" s="61">
        <v>0</v>
      </c>
      <c r="M65" s="61">
        <v>0</v>
      </c>
      <c r="N65" s="61">
        <v>0</v>
      </c>
      <c r="O65" s="61">
        <v>0</v>
      </c>
      <c r="P65" s="61">
        <v>0</v>
      </c>
      <c r="Q65" s="61">
        <v>0</v>
      </c>
      <c r="R65" s="61">
        <v>0</v>
      </c>
      <c r="S65" s="95"/>
      <c r="T65" s="61">
        <v>0</v>
      </c>
    </row>
    <row r="66" spans="1:20" s="52" customFormat="1" ht="15.75" x14ac:dyDescent="0.25">
      <c r="A66" s="33" t="s">
        <v>56</v>
      </c>
      <c r="B66" s="37" t="s">
        <v>59</v>
      </c>
      <c r="C66" s="35"/>
      <c r="D66" s="61">
        <v>0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1">
        <v>0</v>
      </c>
      <c r="P66" s="61">
        <v>0</v>
      </c>
      <c r="Q66" s="61">
        <v>0</v>
      </c>
      <c r="R66" s="61">
        <v>0</v>
      </c>
      <c r="S66" s="95"/>
      <c r="T66" s="61">
        <v>0</v>
      </c>
    </row>
    <row r="67" spans="1:20" s="52" customFormat="1" ht="15.75" x14ac:dyDescent="0.25">
      <c r="A67" s="33" t="s">
        <v>57</v>
      </c>
      <c r="B67" s="37" t="s">
        <v>60</v>
      </c>
      <c r="C67" s="35"/>
      <c r="D67" s="61">
        <v>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0</v>
      </c>
      <c r="S67" s="95"/>
      <c r="T67" s="61">
        <v>0</v>
      </c>
    </row>
    <row r="68" spans="1:20" s="52" customFormat="1" ht="15.75" x14ac:dyDescent="0.25">
      <c r="A68" s="33" t="s">
        <v>61</v>
      </c>
      <c r="B68" s="37" t="s">
        <v>134</v>
      </c>
      <c r="C68" s="35"/>
      <c r="D68" s="61"/>
      <c r="E68" s="60"/>
      <c r="F68" s="104"/>
      <c r="G68" s="104"/>
      <c r="H68" s="61"/>
      <c r="I68" s="90"/>
      <c r="J68" s="61"/>
      <c r="K68" s="67"/>
      <c r="L68" s="61"/>
      <c r="M68" s="90"/>
      <c r="N68" s="67"/>
      <c r="O68" s="90"/>
      <c r="P68" s="67"/>
      <c r="Q68" s="67"/>
      <c r="R68" s="67"/>
      <c r="S68" s="95"/>
      <c r="T68" s="61"/>
    </row>
    <row r="69" spans="1:20" s="52" customFormat="1" ht="15.75" x14ac:dyDescent="0.25">
      <c r="A69" s="33" t="s">
        <v>153</v>
      </c>
      <c r="B69" s="37" t="s">
        <v>136</v>
      </c>
      <c r="C69" s="35"/>
      <c r="D69" s="61">
        <f t="shared" ref="D69" si="27">D70</f>
        <v>1</v>
      </c>
      <c r="E69" s="61">
        <f t="shared" ref="E69" si="28">E70</f>
        <v>53990400</v>
      </c>
      <c r="F69" s="61">
        <f t="shared" ref="F69:I69" si="29">F70</f>
        <v>0</v>
      </c>
      <c r="G69" s="61">
        <f t="shared" si="29"/>
        <v>0</v>
      </c>
      <c r="H69" s="61">
        <f t="shared" si="29"/>
        <v>53990400</v>
      </c>
      <c r="I69" s="147" t="str">
        <f t="shared" si="29"/>
        <v>53990400</v>
      </c>
      <c r="J69" s="61">
        <f>J70</f>
        <v>53990400</v>
      </c>
      <c r="K69" s="61">
        <f>K70</f>
        <v>0</v>
      </c>
      <c r="L69" s="61">
        <f t="shared" ref="L69:Q69" si="30">L70</f>
        <v>53990400</v>
      </c>
      <c r="M69" s="90">
        <f t="shared" si="30"/>
        <v>22.21</v>
      </c>
      <c r="N69" s="67"/>
      <c r="O69" s="90">
        <f t="shared" si="30"/>
        <v>22.21</v>
      </c>
      <c r="P69" s="61">
        <f t="shared" si="30"/>
        <v>0</v>
      </c>
      <c r="Q69" s="61">
        <f t="shared" si="30"/>
        <v>0</v>
      </c>
      <c r="R69" s="61">
        <f t="shared" ref="R69" si="31">R70</f>
        <v>0</v>
      </c>
      <c r="S69" s="95">
        <f t="shared" si="6"/>
        <v>0</v>
      </c>
      <c r="T69" s="61">
        <f t="shared" ref="T69" si="32">T70</f>
        <v>53990400</v>
      </c>
    </row>
    <row r="70" spans="1:20" ht="15.75" x14ac:dyDescent="0.25">
      <c r="A70" s="40"/>
      <c r="B70" s="38" t="s">
        <v>159</v>
      </c>
      <c r="C70" s="39" t="s">
        <v>154</v>
      </c>
      <c r="D70" s="66">
        <v>1</v>
      </c>
      <c r="E70" s="63">
        <v>53990400</v>
      </c>
      <c r="F70" s="70">
        <v>0</v>
      </c>
      <c r="G70" s="70">
        <v>0</v>
      </c>
      <c r="H70" s="66">
        <v>53990400</v>
      </c>
      <c r="I70" s="145" t="s">
        <v>256</v>
      </c>
      <c r="J70" s="66">
        <v>53990400</v>
      </c>
      <c r="K70" s="14">
        <v>0</v>
      </c>
      <c r="L70" s="66">
        <v>53990400</v>
      </c>
      <c r="M70" s="92">
        <v>22.21</v>
      </c>
      <c r="N70" s="14"/>
      <c r="O70" s="92">
        <v>22.21</v>
      </c>
      <c r="P70" s="14">
        <v>0</v>
      </c>
      <c r="Q70" s="14">
        <v>0</v>
      </c>
      <c r="R70" s="14">
        <v>0</v>
      </c>
      <c r="S70" s="95">
        <f t="shared" si="6"/>
        <v>0</v>
      </c>
      <c r="T70" s="66">
        <v>53990400</v>
      </c>
    </row>
    <row r="71" spans="1:20" s="52" customFormat="1" ht="15.75" x14ac:dyDescent="0.25">
      <c r="A71" s="33"/>
      <c r="B71" s="37" t="s">
        <v>155</v>
      </c>
      <c r="C71" s="35"/>
      <c r="D71" s="61">
        <f t="shared" ref="D71:G71" si="33">SUM(D69,D67,D66,D65,D59)</f>
        <v>6</v>
      </c>
      <c r="E71" s="61">
        <f t="shared" si="33"/>
        <v>57306400</v>
      </c>
      <c r="F71" s="61">
        <f t="shared" si="33"/>
        <v>0</v>
      </c>
      <c r="G71" s="61">
        <f t="shared" si="33"/>
        <v>0</v>
      </c>
      <c r="H71" s="61">
        <f t="shared" ref="H71:I71" si="34">SUM(H69,H67,H66,H65,H59)</f>
        <v>57306400</v>
      </c>
      <c r="I71" s="90">
        <f t="shared" si="34"/>
        <v>3316000</v>
      </c>
      <c r="J71" s="61">
        <f>SUM(J69,J67,J66,J65,J59)</f>
        <v>57306400</v>
      </c>
      <c r="K71" s="61">
        <f>SUM(K69,K67,K66,K65,K59)</f>
        <v>0</v>
      </c>
      <c r="L71" s="61">
        <f t="shared" ref="L71:Q71" si="35">SUM(L69,L67,L66,L65,L59)</f>
        <v>57306400</v>
      </c>
      <c r="M71" s="61">
        <f t="shared" si="35"/>
        <v>23.574104217052085</v>
      </c>
      <c r="N71" s="67"/>
      <c r="O71" s="61">
        <f t="shared" si="35"/>
        <v>23.574104217052085</v>
      </c>
      <c r="P71" s="61">
        <f t="shared" si="35"/>
        <v>0</v>
      </c>
      <c r="Q71" s="61">
        <f t="shared" si="35"/>
        <v>0</v>
      </c>
      <c r="R71" s="61">
        <f t="shared" ref="R71:T71" si="36">SUM(R69,R67,R66,R65,R59)</f>
        <v>0</v>
      </c>
      <c r="S71" s="95">
        <f t="shared" si="6"/>
        <v>0</v>
      </c>
      <c r="T71" s="61">
        <f t="shared" si="36"/>
        <v>57306400</v>
      </c>
    </row>
    <row r="72" spans="1:20" s="52" customFormat="1" ht="48" thickBot="1" x14ac:dyDescent="0.3">
      <c r="A72" s="41"/>
      <c r="B72" s="42" t="s">
        <v>156</v>
      </c>
      <c r="C72" s="35"/>
      <c r="D72" s="61">
        <f>D71+D57</f>
        <v>48</v>
      </c>
      <c r="E72" s="55">
        <f>E71+E57</f>
        <v>131938694</v>
      </c>
      <c r="F72" s="55">
        <f t="shared" ref="F72:G72" si="37">F71+F57</f>
        <v>0</v>
      </c>
      <c r="G72" s="55">
        <f t="shared" si="37"/>
        <v>0</v>
      </c>
      <c r="H72" s="55">
        <f t="shared" ref="H72:K72" si="38">H71+H57</f>
        <v>131938694</v>
      </c>
      <c r="I72" s="93">
        <f t="shared" si="38"/>
        <v>3316030.71</v>
      </c>
      <c r="J72" s="55">
        <f t="shared" si="38"/>
        <v>131938694</v>
      </c>
      <c r="K72" s="55">
        <f t="shared" si="38"/>
        <v>0</v>
      </c>
      <c r="L72" s="55">
        <f t="shared" ref="L72" si="39">L71+L57</f>
        <v>131938694</v>
      </c>
      <c r="M72" s="93">
        <f t="shared" ref="M72:Q72" si="40">M71+M57</f>
        <v>54.284104217052089</v>
      </c>
      <c r="N72" s="67"/>
      <c r="O72" s="93">
        <f t="shared" si="40"/>
        <v>54.284104217052089</v>
      </c>
      <c r="P72" s="55">
        <f t="shared" si="40"/>
        <v>0</v>
      </c>
      <c r="Q72" s="55">
        <f t="shared" si="40"/>
        <v>0</v>
      </c>
      <c r="R72" s="55">
        <f t="shared" ref="R72" si="41">R71+R57</f>
        <v>8188408</v>
      </c>
      <c r="S72" s="95">
        <f t="shared" si="6"/>
        <v>6.2062218078344786</v>
      </c>
      <c r="T72" s="55">
        <f t="shared" ref="T72" si="42">T71+T57</f>
        <v>131938320</v>
      </c>
    </row>
    <row r="75" spans="1:20" x14ac:dyDescent="0.25">
      <c r="E75" s="87">
        <f>74632294-E57</f>
        <v>0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Q6:Q7"/>
    <mergeCell ref="B5:B7"/>
    <mergeCell ref="O5:O7"/>
    <mergeCell ref="C5:C7"/>
    <mergeCell ref="D5:D7"/>
    <mergeCell ref="E5:E7"/>
    <mergeCell ref="F5:F7"/>
    <mergeCell ref="G5:G7"/>
    <mergeCell ref="H5:H7"/>
    <mergeCell ref="A4:T4"/>
    <mergeCell ref="A1:T1"/>
    <mergeCell ref="A2:T2"/>
    <mergeCell ref="A3:T3"/>
    <mergeCell ref="A5:A7"/>
    <mergeCell ref="T5:T7"/>
    <mergeCell ref="J6:L6"/>
    <mergeCell ref="M6:M7"/>
    <mergeCell ref="P6:P7"/>
    <mergeCell ref="R6:R7"/>
    <mergeCell ref="S6:S7"/>
    <mergeCell ref="R5:S5"/>
    <mergeCell ref="I5:I7"/>
    <mergeCell ref="J5:M5"/>
    <mergeCell ref="N5:N7"/>
    <mergeCell ref="P5:Q5"/>
  </mergeCells>
  <dataValidations count="5">
    <dataValidation operator="greaterThan" allowBlank="1" showInputMessage="1" showErrorMessage="1" sqref="D15:D19 D9:D12"/>
    <dataValidation type="textLength" operator="equal" allowBlank="1" showInputMessage="1" showErrorMessage="1" prompt="[A-Z][A-Z][A-Z][A-Z][A-Z][0-9][0-9][0-9][0-9][A-Z]_x000a__x000a_In absence of PAN write : ZZZZZ9999Z" sqref="C10:C47 C52:C54 C56">
      <formula1>10</formula1>
    </dataValidation>
    <dataValidation type="whole" operator="greaterThanOrEqual" allowBlank="1" showInputMessage="1" showErrorMessage="1" sqref="E70:G70 E68:G68 E58:G58 P52:Q54 D52:G54 D56:G56 E50:G50 J10:K47 J52:K54 P10:Q47 G10:G47 F60:F64 E60 E63:E64">
      <formula1>0</formula1>
    </dataValidation>
    <dataValidation type="whole" operator="lessThanOrEqual" allowBlank="1" showInputMessage="1" showErrorMessage="1" sqref="R52:R54">
      <formula1>C52</formula1>
    </dataValidation>
    <dataValidation type="whole" operator="lessThanOrEqual" allowBlank="1" showInputMessage="1" showErrorMessage="1" sqref="T52:T54">
      <formula1>F52</formula1>
    </dataValidation>
  </dataValidations>
  <pageMargins left="0" right="0" top="0" bottom="0" header="0.31496062992125984" footer="0.31496062992125984"/>
  <pageSetup paperSize="9" scale="60" orientation="landscape" r:id="rId1"/>
  <rowBreaks count="1" manualBreakCount="1">
    <brk id="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pane xSplit="2" ySplit="7" topLeftCell="F42" activePane="bottomRight" state="frozen"/>
      <selection pane="topRight" activeCell="C1" sqref="C1"/>
      <selection pane="bottomLeft" activeCell="A8" sqref="A8"/>
      <selection pane="bottomRight" activeCell="U46" sqref="U46"/>
    </sheetView>
  </sheetViews>
  <sheetFormatPr defaultRowHeight="15" x14ac:dyDescent="0.25"/>
  <cols>
    <col min="1" max="1" width="6.7109375" bestFit="1" customWidth="1"/>
    <col min="2" max="2" width="21.42578125" bestFit="1" customWidth="1"/>
    <col min="3" max="3" width="12.5703125" bestFit="1" customWidth="1"/>
    <col min="4" max="4" width="9.5703125" bestFit="1" customWidth="1"/>
    <col min="5" max="5" width="11.5703125" bestFit="1" customWidth="1"/>
    <col min="6" max="6" width="9" bestFit="1" customWidth="1"/>
    <col min="7" max="7" width="9.28515625" bestFit="1" customWidth="1"/>
    <col min="8" max="8" width="11.5703125" bestFit="1" customWidth="1"/>
    <col min="10" max="10" width="11.5703125" bestFit="1" customWidth="1"/>
    <col min="11" max="11" width="4.28515625" bestFit="1" customWidth="1"/>
    <col min="12" max="12" width="11.5703125" bestFit="1" customWidth="1"/>
    <col min="15" max="15" width="15.28515625" customWidth="1"/>
    <col min="16" max="16" width="3.5703125" bestFit="1" customWidth="1"/>
    <col min="17" max="17" width="8.85546875" bestFit="1" customWidth="1"/>
    <col min="18" max="18" width="3.5703125" bestFit="1" customWidth="1"/>
    <col min="19" max="19" width="12.140625" customWidth="1"/>
    <col min="20" max="20" width="12.5703125" bestFit="1" customWidth="1"/>
  </cols>
  <sheetData>
    <row r="1" spans="1:20" x14ac:dyDescent="0.25">
      <c r="A1" s="173" t="s">
        <v>62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5"/>
    </row>
    <row r="2" spans="1:20" ht="15.75" thickBot="1" x14ac:dyDescent="0.3">
      <c r="A2" s="176" t="s">
        <v>202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8"/>
    </row>
    <row r="3" spans="1:20" ht="15.75" thickBot="1" x14ac:dyDescent="0.3">
      <c r="A3" s="179" t="s">
        <v>258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1"/>
    </row>
    <row r="4" spans="1:20" x14ac:dyDescent="0.25">
      <c r="A4" s="182" t="s">
        <v>51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4"/>
    </row>
    <row r="5" spans="1:20" s="28" customFormat="1" ht="59.25" customHeight="1" x14ac:dyDescent="0.2">
      <c r="A5" s="185"/>
      <c r="B5" s="186" t="s">
        <v>203</v>
      </c>
      <c r="C5" s="186" t="s">
        <v>75</v>
      </c>
      <c r="D5" s="186" t="s">
        <v>76</v>
      </c>
      <c r="E5" s="186" t="s">
        <v>4</v>
      </c>
      <c r="F5" s="186" t="s">
        <v>77</v>
      </c>
      <c r="G5" s="186" t="s">
        <v>78</v>
      </c>
      <c r="H5" s="186" t="s">
        <v>79</v>
      </c>
      <c r="I5" s="187" t="s">
        <v>80</v>
      </c>
      <c r="J5" s="186" t="s">
        <v>52</v>
      </c>
      <c r="K5" s="186"/>
      <c r="L5" s="186"/>
      <c r="M5" s="186"/>
      <c r="N5" s="186" t="s">
        <v>81</v>
      </c>
      <c r="O5" s="187" t="s">
        <v>82</v>
      </c>
      <c r="P5" s="186" t="s">
        <v>14</v>
      </c>
      <c r="Q5" s="186"/>
      <c r="R5" s="186" t="s">
        <v>15</v>
      </c>
      <c r="S5" s="186"/>
      <c r="T5" s="188" t="s">
        <v>83</v>
      </c>
    </row>
    <row r="6" spans="1:20" s="28" customFormat="1" ht="11.25" x14ac:dyDescent="0.2">
      <c r="A6" s="185"/>
      <c r="B6" s="186"/>
      <c r="C6" s="186"/>
      <c r="D6" s="186"/>
      <c r="E6" s="186"/>
      <c r="F6" s="186"/>
      <c r="G6" s="186"/>
      <c r="H6" s="186"/>
      <c r="I6" s="187"/>
      <c r="J6" s="186" t="s">
        <v>84</v>
      </c>
      <c r="K6" s="186"/>
      <c r="L6" s="186"/>
      <c r="M6" s="187" t="s">
        <v>85</v>
      </c>
      <c r="N6" s="186"/>
      <c r="O6" s="187"/>
      <c r="P6" s="186" t="s">
        <v>86</v>
      </c>
      <c r="Q6" s="187" t="s">
        <v>23</v>
      </c>
      <c r="R6" s="186" t="s">
        <v>160</v>
      </c>
      <c r="S6" s="187" t="s">
        <v>161</v>
      </c>
      <c r="T6" s="188"/>
    </row>
    <row r="7" spans="1:20" s="28" customFormat="1" ht="38.25" customHeight="1" x14ac:dyDescent="0.2">
      <c r="A7" s="185"/>
      <c r="B7" s="186"/>
      <c r="C7" s="186"/>
      <c r="D7" s="186"/>
      <c r="E7" s="186"/>
      <c r="F7" s="186"/>
      <c r="G7" s="186"/>
      <c r="H7" s="186"/>
      <c r="I7" s="187"/>
      <c r="J7" s="43" t="s">
        <v>88</v>
      </c>
      <c r="K7" s="43" t="s">
        <v>89</v>
      </c>
      <c r="L7" s="43" t="s">
        <v>21</v>
      </c>
      <c r="M7" s="187"/>
      <c r="N7" s="186"/>
      <c r="O7" s="187"/>
      <c r="P7" s="186"/>
      <c r="Q7" s="187"/>
      <c r="R7" s="186"/>
      <c r="S7" s="187"/>
      <c r="T7" s="188"/>
    </row>
    <row r="8" spans="1:20" x14ac:dyDescent="0.25">
      <c r="A8" s="71">
        <v>1</v>
      </c>
      <c r="B8" s="31" t="s">
        <v>59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x14ac:dyDescent="0.25">
      <c r="A9" s="144" t="s">
        <v>54</v>
      </c>
      <c r="B9" s="118" t="s">
        <v>162</v>
      </c>
      <c r="C9" s="119"/>
      <c r="D9" s="120">
        <v>42</v>
      </c>
      <c r="E9" s="122">
        <v>3941566</v>
      </c>
      <c r="F9" s="120">
        <v>0</v>
      </c>
      <c r="G9" s="121">
        <v>0</v>
      </c>
      <c r="H9" s="122">
        <v>3941566</v>
      </c>
      <c r="I9" s="123">
        <v>1.62</v>
      </c>
      <c r="J9" s="122">
        <v>3941566</v>
      </c>
      <c r="K9" s="121">
        <v>0</v>
      </c>
      <c r="L9" s="122">
        <v>3941566</v>
      </c>
      <c r="M9" s="125">
        <v>1.62</v>
      </c>
      <c r="N9" s="124">
        <v>0</v>
      </c>
      <c r="O9" s="126">
        <v>1.62</v>
      </c>
      <c r="P9" s="121">
        <v>0</v>
      </c>
      <c r="Q9" s="127">
        <v>0</v>
      </c>
      <c r="R9" s="121">
        <v>0</v>
      </c>
      <c r="S9" s="127">
        <v>0</v>
      </c>
      <c r="T9" s="119">
        <v>3931392</v>
      </c>
    </row>
    <row r="10" spans="1:20" x14ac:dyDescent="0.25">
      <c r="A10" s="71" t="s">
        <v>55</v>
      </c>
      <c r="B10" s="118" t="s">
        <v>63</v>
      </c>
      <c r="C10" s="119"/>
      <c r="D10" s="119">
        <v>0</v>
      </c>
      <c r="E10" s="119">
        <v>0</v>
      </c>
      <c r="F10" s="119">
        <v>0</v>
      </c>
      <c r="G10" s="119">
        <v>0</v>
      </c>
      <c r="H10" s="119">
        <v>0</v>
      </c>
      <c r="I10" s="119">
        <v>0</v>
      </c>
      <c r="J10" s="119">
        <v>0</v>
      </c>
      <c r="K10" s="119">
        <v>0</v>
      </c>
      <c r="L10" s="119">
        <v>0</v>
      </c>
      <c r="M10" s="119">
        <v>0</v>
      </c>
      <c r="N10" s="119">
        <v>0</v>
      </c>
      <c r="O10" s="119">
        <v>0</v>
      </c>
      <c r="P10" s="119">
        <v>0</v>
      </c>
      <c r="Q10" s="119">
        <v>0</v>
      </c>
      <c r="R10" s="119">
        <v>0</v>
      </c>
      <c r="S10" s="119">
        <v>0</v>
      </c>
      <c r="T10" s="119">
        <v>0</v>
      </c>
    </row>
    <row r="11" spans="1:20" ht="25.5" x14ac:dyDescent="0.25">
      <c r="A11" s="71" t="s">
        <v>56</v>
      </c>
      <c r="B11" s="118" t="s">
        <v>259</v>
      </c>
      <c r="C11" s="119"/>
      <c r="D11" s="119">
        <v>1</v>
      </c>
      <c r="E11" s="119">
        <v>2500</v>
      </c>
      <c r="F11" s="119">
        <v>0</v>
      </c>
      <c r="G11" s="119">
        <v>0</v>
      </c>
      <c r="H11" s="119">
        <v>2500</v>
      </c>
      <c r="I11" s="119">
        <v>0</v>
      </c>
      <c r="J11" s="119">
        <v>2500</v>
      </c>
      <c r="K11" s="119">
        <v>0</v>
      </c>
      <c r="L11" s="119">
        <v>2500</v>
      </c>
      <c r="M11" s="119">
        <v>0</v>
      </c>
      <c r="N11" s="119">
        <v>0</v>
      </c>
      <c r="O11" s="119">
        <v>0</v>
      </c>
      <c r="P11" s="119">
        <v>0</v>
      </c>
      <c r="Q11" s="119">
        <v>0</v>
      </c>
      <c r="R11" s="119">
        <v>0</v>
      </c>
      <c r="S11" s="119">
        <v>0</v>
      </c>
      <c r="T11" s="119">
        <v>2500</v>
      </c>
    </row>
    <row r="12" spans="1:20" ht="25.5" x14ac:dyDescent="0.25">
      <c r="A12" s="71" t="s">
        <v>57</v>
      </c>
      <c r="B12" s="118" t="s">
        <v>64</v>
      </c>
      <c r="C12" s="119"/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119">
        <v>0</v>
      </c>
      <c r="J12" s="119">
        <v>0</v>
      </c>
      <c r="K12" s="119">
        <v>0</v>
      </c>
      <c r="L12" s="119">
        <v>0</v>
      </c>
      <c r="M12" s="119">
        <v>0</v>
      </c>
      <c r="N12" s="119">
        <v>0</v>
      </c>
      <c r="O12" s="119">
        <v>0</v>
      </c>
      <c r="P12" s="119">
        <v>0</v>
      </c>
      <c r="Q12" s="119">
        <v>0</v>
      </c>
      <c r="R12" s="119">
        <v>0</v>
      </c>
      <c r="S12" s="119">
        <v>0</v>
      </c>
      <c r="T12" s="119">
        <v>0</v>
      </c>
    </row>
    <row r="13" spans="1:20" ht="25.5" x14ac:dyDescent="0.25">
      <c r="A13" s="71" t="s">
        <v>61</v>
      </c>
      <c r="B13" s="118" t="s">
        <v>60</v>
      </c>
      <c r="C13" s="119"/>
      <c r="D13" s="119">
        <v>26</v>
      </c>
      <c r="E13" s="119">
        <v>2191853</v>
      </c>
      <c r="F13" s="119">
        <v>0</v>
      </c>
      <c r="G13" s="119">
        <v>0</v>
      </c>
      <c r="H13" s="119">
        <v>2191853</v>
      </c>
      <c r="I13" s="148">
        <v>0.91</v>
      </c>
      <c r="J13" s="119">
        <v>2191853</v>
      </c>
      <c r="K13" s="119">
        <v>0</v>
      </c>
      <c r="L13" s="119">
        <v>2191853</v>
      </c>
      <c r="M13" s="148">
        <v>0.91</v>
      </c>
      <c r="N13" s="119">
        <v>0</v>
      </c>
      <c r="O13" s="148">
        <v>0.91</v>
      </c>
      <c r="P13" s="119">
        <v>0</v>
      </c>
      <c r="Q13" s="119">
        <v>0</v>
      </c>
      <c r="R13" s="119">
        <v>0</v>
      </c>
      <c r="S13" s="119">
        <v>0</v>
      </c>
      <c r="T13" s="119">
        <v>2191853</v>
      </c>
    </row>
    <row r="14" spans="1:20" ht="25.5" x14ac:dyDescent="0.25">
      <c r="A14" s="71" t="s">
        <v>65</v>
      </c>
      <c r="B14" s="118" t="s">
        <v>210</v>
      </c>
      <c r="C14" s="119"/>
      <c r="D14" s="119">
        <v>16</v>
      </c>
      <c r="E14" s="119">
        <v>57313</v>
      </c>
      <c r="F14" s="119">
        <v>0</v>
      </c>
      <c r="G14" s="119">
        <v>0</v>
      </c>
      <c r="H14" s="119">
        <v>57313</v>
      </c>
      <c r="I14" s="119">
        <v>0.02</v>
      </c>
      <c r="J14" s="119">
        <v>57313</v>
      </c>
      <c r="K14" s="119">
        <v>0</v>
      </c>
      <c r="L14" s="119">
        <v>57313</v>
      </c>
      <c r="M14" s="119">
        <v>0.02</v>
      </c>
      <c r="N14" s="119">
        <v>0</v>
      </c>
      <c r="O14" s="119">
        <v>0.02</v>
      </c>
      <c r="P14" s="119">
        <v>0</v>
      </c>
      <c r="Q14" s="119">
        <v>0</v>
      </c>
      <c r="R14" s="119">
        <v>0</v>
      </c>
      <c r="S14" s="119">
        <v>0</v>
      </c>
      <c r="T14" s="119">
        <v>51019</v>
      </c>
    </row>
    <row r="15" spans="1:20" x14ac:dyDescent="0.25">
      <c r="A15" s="71" t="s">
        <v>66</v>
      </c>
      <c r="B15" s="118" t="s">
        <v>163</v>
      </c>
      <c r="C15" s="119"/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119">
        <v>0</v>
      </c>
      <c r="K15" s="119">
        <v>0</v>
      </c>
      <c r="L15" s="119">
        <v>0</v>
      </c>
      <c r="M15" s="119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0</v>
      </c>
      <c r="S15" s="119">
        <v>0</v>
      </c>
      <c r="T15" s="119">
        <v>0</v>
      </c>
    </row>
    <row r="16" spans="1:20" ht="25.5" x14ac:dyDescent="0.25">
      <c r="A16" s="71" t="s">
        <v>67</v>
      </c>
      <c r="B16" s="118" t="s">
        <v>68</v>
      </c>
      <c r="C16" s="119"/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  <c r="O16" s="119">
        <v>0</v>
      </c>
      <c r="P16" s="119">
        <v>0</v>
      </c>
      <c r="Q16" s="119">
        <v>0</v>
      </c>
      <c r="R16" s="119">
        <v>0</v>
      </c>
      <c r="S16" s="119">
        <v>0</v>
      </c>
      <c r="T16" s="119">
        <v>0</v>
      </c>
    </row>
    <row r="17" spans="1:20" x14ac:dyDescent="0.25">
      <c r="A17" s="71" t="s">
        <v>69</v>
      </c>
      <c r="B17" s="118" t="s">
        <v>134</v>
      </c>
      <c r="C17" s="119"/>
      <c r="D17" s="119">
        <v>0</v>
      </c>
      <c r="E17" s="119">
        <v>0</v>
      </c>
      <c r="F17" s="119">
        <v>0</v>
      </c>
      <c r="G17" s="119">
        <v>0</v>
      </c>
      <c r="H17" s="119">
        <v>0</v>
      </c>
      <c r="I17" s="119">
        <v>0</v>
      </c>
      <c r="J17" s="119">
        <v>0</v>
      </c>
      <c r="K17" s="119">
        <v>0</v>
      </c>
      <c r="L17" s="119">
        <v>0</v>
      </c>
      <c r="M17" s="119">
        <v>0</v>
      </c>
      <c r="N17" s="119">
        <v>0</v>
      </c>
      <c r="O17" s="119">
        <v>0</v>
      </c>
      <c r="P17" s="119">
        <v>0</v>
      </c>
      <c r="Q17" s="119">
        <v>0</v>
      </c>
      <c r="R17" s="119">
        <v>0</v>
      </c>
      <c r="S17" s="119">
        <v>0</v>
      </c>
      <c r="T17" s="119">
        <v>0</v>
      </c>
    </row>
    <row r="18" spans="1:20" x14ac:dyDescent="0.25">
      <c r="A18" s="71" t="s">
        <v>164</v>
      </c>
      <c r="B18" s="118" t="s">
        <v>165</v>
      </c>
      <c r="C18" s="119"/>
      <c r="D18" s="119">
        <v>1</v>
      </c>
      <c r="E18" s="119">
        <v>2024</v>
      </c>
      <c r="F18" s="119">
        <v>0</v>
      </c>
      <c r="G18" s="119">
        <v>0</v>
      </c>
      <c r="H18" s="119">
        <v>2024</v>
      </c>
      <c r="I18" s="119">
        <v>0</v>
      </c>
      <c r="J18" s="119">
        <v>2024</v>
      </c>
      <c r="K18" s="119">
        <v>0</v>
      </c>
      <c r="L18" s="119">
        <v>2024</v>
      </c>
      <c r="M18" s="119">
        <v>0</v>
      </c>
      <c r="N18" s="119">
        <v>0</v>
      </c>
      <c r="O18" s="119">
        <v>0</v>
      </c>
      <c r="P18" s="119">
        <v>0</v>
      </c>
      <c r="Q18" s="119">
        <v>0</v>
      </c>
      <c r="R18" s="119">
        <v>0</v>
      </c>
      <c r="S18" s="119">
        <v>0</v>
      </c>
      <c r="T18" s="119">
        <v>2024</v>
      </c>
    </row>
    <row r="19" spans="1:20" ht="25.5" x14ac:dyDescent="0.25">
      <c r="A19" s="71" t="s">
        <v>166</v>
      </c>
      <c r="B19" s="118" t="s">
        <v>211</v>
      </c>
      <c r="C19" s="119"/>
      <c r="D19" s="119">
        <v>1</v>
      </c>
      <c r="E19" s="119">
        <v>150</v>
      </c>
      <c r="F19" s="119">
        <v>0</v>
      </c>
      <c r="G19" s="119">
        <v>0</v>
      </c>
      <c r="H19" s="119">
        <v>150</v>
      </c>
      <c r="I19" s="119">
        <v>0</v>
      </c>
      <c r="J19" s="119">
        <v>150</v>
      </c>
      <c r="K19" s="119">
        <v>0</v>
      </c>
      <c r="L19" s="119">
        <v>150</v>
      </c>
      <c r="M19" s="119">
        <v>0</v>
      </c>
      <c r="N19" s="119">
        <v>0</v>
      </c>
      <c r="O19" s="119">
        <v>0</v>
      </c>
      <c r="P19" s="119">
        <v>0</v>
      </c>
      <c r="Q19" s="119">
        <v>0</v>
      </c>
      <c r="R19" s="119">
        <v>0</v>
      </c>
      <c r="S19" s="119">
        <v>0</v>
      </c>
      <c r="T19" s="119">
        <v>0</v>
      </c>
    </row>
    <row r="20" spans="1:20" s="52" customFormat="1" x14ac:dyDescent="0.25">
      <c r="A20" s="79"/>
      <c r="B20" s="128" t="s">
        <v>167</v>
      </c>
      <c r="C20" s="129"/>
      <c r="D20" s="130">
        <v>86</v>
      </c>
      <c r="E20" s="130">
        <f t="shared" ref="E20:T20" si="0">SUM(E9:E19)</f>
        <v>6195406</v>
      </c>
      <c r="F20" s="130">
        <f t="shared" si="0"/>
        <v>0</v>
      </c>
      <c r="G20" s="130">
        <f t="shared" si="0"/>
        <v>0</v>
      </c>
      <c r="H20" s="131">
        <f>SUM(H9:H19)</f>
        <v>6195406</v>
      </c>
      <c r="I20" s="132">
        <f t="shared" si="0"/>
        <v>2.5500000000000003</v>
      </c>
      <c r="J20" s="130">
        <f t="shared" si="0"/>
        <v>6195406</v>
      </c>
      <c r="K20" s="130">
        <f t="shared" si="0"/>
        <v>0</v>
      </c>
      <c r="L20" s="130">
        <f t="shared" si="0"/>
        <v>6195406</v>
      </c>
      <c r="M20" s="130">
        <f t="shared" si="0"/>
        <v>2.5500000000000003</v>
      </c>
      <c r="N20" s="130">
        <f t="shared" si="0"/>
        <v>0</v>
      </c>
      <c r="O20" s="132">
        <f t="shared" si="0"/>
        <v>2.5500000000000003</v>
      </c>
      <c r="P20" s="130">
        <f t="shared" si="0"/>
        <v>0</v>
      </c>
      <c r="Q20" s="130">
        <f t="shared" si="0"/>
        <v>0</v>
      </c>
      <c r="R20" s="130">
        <f t="shared" si="0"/>
        <v>0</v>
      </c>
      <c r="S20" s="130">
        <f t="shared" si="0"/>
        <v>0</v>
      </c>
      <c r="T20" s="130">
        <f t="shared" si="0"/>
        <v>6178788</v>
      </c>
    </row>
    <row r="21" spans="1:20" s="52" customFormat="1" ht="51" x14ac:dyDescent="0.25">
      <c r="A21" s="79">
        <v>2</v>
      </c>
      <c r="B21" s="128" t="s">
        <v>168</v>
      </c>
      <c r="C21" s="129"/>
      <c r="D21" s="129">
        <v>0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</row>
    <row r="22" spans="1:20" s="52" customFormat="1" x14ac:dyDescent="0.25">
      <c r="A22" s="79"/>
      <c r="B22" s="128" t="s">
        <v>169</v>
      </c>
      <c r="C22" s="129"/>
      <c r="D22" s="129">
        <f>D21</f>
        <v>0</v>
      </c>
      <c r="E22" s="129">
        <f t="shared" ref="E22:T22" si="1">E21</f>
        <v>0</v>
      </c>
      <c r="F22" s="129">
        <f t="shared" si="1"/>
        <v>0</v>
      </c>
      <c r="G22" s="129">
        <f t="shared" si="1"/>
        <v>0</v>
      </c>
      <c r="H22" s="129">
        <f t="shared" si="1"/>
        <v>0</v>
      </c>
      <c r="I22" s="129">
        <f t="shared" si="1"/>
        <v>0</v>
      </c>
      <c r="J22" s="129">
        <f t="shared" si="1"/>
        <v>0</v>
      </c>
      <c r="K22" s="129">
        <f t="shared" si="1"/>
        <v>0</v>
      </c>
      <c r="L22" s="129">
        <f t="shared" si="1"/>
        <v>0</v>
      </c>
      <c r="M22" s="129">
        <f t="shared" si="1"/>
        <v>0</v>
      </c>
      <c r="N22" s="129">
        <f t="shared" si="1"/>
        <v>0</v>
      </c>
      <c r="O22" s="129">
        <f t="shared" si="1"/>
        <v>0</v>
      </c>
      <c r="P22" s="129">
        <f t="shared" si="1"/>
        <v>0</v>
      </c>
      <c r="Q22" s="129">
        <f t="shared" si="1"/>
        <v>0</v>
      </c>
      <c r="R22" s="129">
        <f t="shared" si="1"/>
        <v>0</v>
      </c>
      <c r="S22" s="129">
        <f t="shared" si="1"/>
        <v>0</v>
      </c>
      <c r="T22" s="129">
        <f t="shared" si="1"/>
        <v>0</v>
      </c>
    </row>
    <row r="23" spans="1:20" x14ac:dyDescent="0.25">
      <c r="A23" s="71">
        <v>3</v>
      </c>
      <c r="B23" s="128" t="s">
        <v>170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</row>
    <row r="24" spans="1:20" ht="38.25" x14ac:dyDescent="0.25">
      <c r="A24" s="71" t="s">
        <v>171</v>
      </c>
      <c r="B24" s="128" t="s">
        <v>212</v>
      </c>
      <c r="C24" s="129"/>
      <c r="D24" s="129">
        <v>45562</v>
      </c>
      <c r="E24" s="129">
        <v>16768777</v>
      </c>
      <c r="F24" s="129">
        <v>0</v>
      </c>
      <c r="G24" s="129">
        <v>0</v>
      </c>
      <c r="H24" s="129">
        <v>16768777</v>
      </c>
      <c r="I24" s="132">
        <v>6.9</v>
      </c>
      <c r="J24" s="129">
        <v>16768777</v>
      </c>
      <c r="K24" s="129">
        <v>0</v>
      </c>
      <c r="L24" s="129">
        <v>16768777</v>
      </c>
      <c r="M24" s="132">
        <v>6.9</v>
      </c>
      <c r="N24" s="129">
        <v>0</v>
      </c>
      <c r="O24" s="129">
        <v>6.9</v>
      </c>
      <c r="P24" s="129">
        <v>0</v>
      </c>
      <c r="Q24" s="129">
        <v>0</v>
      </c>
      <c r="R24" s="129">
        <v>0</v>
      </c>
      <c r="S24" s="129">
        <v>0</v>
      </c>
      <c r="T24" s="129">
        <v>13634263</v>
      </c>
    </row>
    <row r="25" spans="1:20" ht="51" x14ac:dyDescent="0.25">
      <c r="A25" s="71" t="s">
        <v>172</v>
      </c>
      <c r="B25" s="128" t="s">
        <v>213</v>
      </c>
      <c r="C25" s="129"/>
      <c r="D25" s="129">
        <v>32</v>
      </c>
      <c r="E25" s="129">
        <v>36343916</v>
      </c>
      <c r="F25" s="129">
        <v>0</v>
      </c>
      <c r="G25" s="129">
        <v>0</v>
      </c>
      <c r="H25" s="129">
        <v>36343916</v>
      </c>
      <c r="I25" s="132">
        <v>14.95</v>
      </c>
      <c r="J25" s="129">
        <v>36343916</v>
      </c>
      <c r="K25" s="129">
        <v>0</v>
      </c>
      <c r="L25" s="129">
        <v>36343916</v>
      </c>
      <c r="M25" s="132">
        <v>14.95</v>
      </c>
      <c r="N25" s="129">
        <v>0</v>
      </c>
      <c r="O25" s="132">
        <v>14.95</v>
      </c>
      <c r="P25" s="129">
        <v>0</v>
      </c>
      <c r="Q25" s="129">
        <v>0</v>
      </c>
      <c r="R25" s="129">
        <v>0</v>
      </c>
      <c r="S25" s="129">
        <v>0</v>
      </c>
      <c r="T25" s="129">
        <v>36343916</v>
      </c>
    </row>
    <row r="26" spans="1:20" x14ac:dyDescent="0.25">
      <c r="A26" s="71"/>
      <c r="B26" s="118" t="s">
        <v>214</v>
      </c>
      <c r="C26" s="133" t="s">
        <v>201</v>
      </c>
      <c r="D26" s="134"/>
      <c r="E26" s="134">
        <v>3494340</v>
      </c>
      <c r="F26" s="134">
        <v>0</v>
      </c>
      <c r="G26" s="134">
        <v>0</v>
      </c>
      <c r="H26" s="134">
        <v>3494340</v>
      </c>
      <c r="I26" s="135">
        <v>1.4375</v>
      </c>
      <c r="J26" s="134">
        <v>3494340</v>
      </c>
      <c r="K26" s="134">
        <v>0</v>
      </c>
      <c r="L26" s="134">
        <v>3494340</v>
      </c>
      <c r="M26" s="136">
        <v>1.4375</v>
      </c>
      <c r="N26" s="137">
        <v>0</v>
      </c>
      <c r="O26" s="136">
        <v>1.4375</v>
      </c>
      <c r="P26" s="134">
        <v>0</v>
      </c>
      <c r="Q26" s="137">
        <v>0</v>
      </c>
      <c r="R26" s="134">
        <v>0</v>
      </c>
      <c r="S26" s="137">
        <v>0</v>
      </c>
      <c r="T26" s="138">
        <v>3494340</v>
      </c>
    </row>
    <row r="27" spans="1:20" x14ac:dyDescent="0.25">
      <c r="A27" s="71"/>
      <c r="B27" s="118" t="s">
        <v>215</v>
      </c>
      <c r="C27" s="133" t="s">
        <v>199</v>
      </c>
      <c r="D27" s="134"/>
      <c r="E27" s="134">
        <v>6000000</v>
      </c>
      <c r="F27" s="134">
        <v>0</v>
      </c>
      <c r="G27" s="134">
        <v>0</v>
      </c>
      <c r="H27" s="134">
        <v>6000000</v>
      </c>
      <c r="I27" s="135">
        <v>2.4681999999999999</v>
      </c>
      <c r="J27" s="134">
        <v>6000000</v>
      </c>
      <c r="K27" s="134">
        <v>0</v>
      </c>
      <c r="L27" s="134">
        <v>6000000</v>
      </c>
      <c r="M27" s="136">
        <v>2.4681999999999999</v>
      </c>
      <c r="N27" s="137">
        <v>0</v>
      </c>
      <c r="O27" s="136">
        <v>2.4681999999999999</v>
      </c>
      <c r="P27" s="134">
        <v>0</v>
      </c>
      <c r="Q27" s="137">
        <v>0</v>
      </c>
      <c r="R27" s="134">
        <v>0</v>
      </c>
      <c r="S27" s="137">
        <v>0</v>
      </c>
      <c r="T27" s="138">
        <v>6000000</v>
      </c>
    </row>
    <row r="28" spans="1:20" x14ac:dyDescent="0.25">
      <c r="A28" s="71"/>
      <c r="B28" s="118" t="s">
        <v>173</v>
      </c>
      <c r="C28" s="133" t="s">
        <v>200</v>
      </c>
      <c r="D28" s="134"/>
      <c r="E28" s="134">
        <v>3363183</v>
      </c>
      <c r="F28" s="134">
        <v>0</v>
      </c>
      <c r="G28" s="134">
        <v>0</v>
      </c>
      <c r="H28" s="134">
        <v>3363183</v>
      </c>
      <c r="I28" s="135">
        <v>1.3835</v>
      </c>
      <c r="J28" s="134">
        <v>3363183</v>
      </c>
      <c r="K28" s="134">
        <v>0</v>
      </c>
      <c r="L28" s="134">
        <v>3363183</v>
      </c>
      <c r="M28" s="135">
        <v>1.3835</v>
      </c>
      <c r="N28" s="137">
        <v>0</v>
      </c>
      <c r="O28" s="136">
        <v>1.3835</v>
      </c>
      <c r="P28" s="134">
        <v>0</v>
      </c>
      <c r="Q28" s="137">
        <v>0</v>
      </c>
      <c r="R28" s="134">
        <v>0</v>
      </c>
      <c r="S28" s="137">
        <v>0</v>
      </c>
      <c r="T28" s="138">
        <v>3363183</v>
      </c>
    </row>
    <row r="29" spans="1:20" ht="15.75" customHeight="1" x14ac:dyDescent="0.25">
      <c r="A29" s="71" t="s">
        <v>55</v>
      </c>
      <c r="B29" s="128" t="s">
        <v>70</v>
      </c>
      <c r="C29" s="139"/>
      <c r="D29" s="139">
        <v>6</v>
      </c>
      <c r="E29" s="139">
        <v>31309</v>
      </c>
      <c r="F29" s="139">
        <v>0</v>
      </c>
      <c r="G29" s="139">
        <v>0</v>
      </c>
      <c r="H29" s="139">
        <v>31309</v>
      </c>
      <c r="I29" s="139">
        <v>0.01</v>
      </c>
      <c r="J29" s="139">
        <v>31309</v>
      </c>
      <c r="K29" s="139"/>
      <c r="L29" s="139">
        <v>31309</v>
      </c>
      <c r="M29" s="139">
        <v>0.01</v>
      </c>
      <c r="N29" s="139">
        <v>0</v>
      </c>
      <c r="O29" s="139">
        <v>0.01</v>
      </c>
      <c r="P29" s="139">
        <v>0</v>
      </c>
      <c r="Q29" s="139">
        <v>0</v>
      </c>
      <c r="R29" s="139">
        <v>0</v>
      </c>
      <c r="S29" s="139">
        <v>0</v>
      </c>
      <c r="T29" s="139">
        <v>31309</v>
      </c>
    </row>
    <row r="30" spans="1:20" x14ac:dyDescent="0.25">
      <c r="A30" s="71" t="s">
        <v>56</v>
      </c>
      <c r="B30" s="118" t="s">
        <v>71</v>
      </c>
      <c r="C30" s="119"/>
      <c r="D30" s="119">
        <v>0</v>
      </c>
      <c r="E30" s="119">
        <v>0</v>
      </c>
      <c r="F30" s="119">
        <v>0</v>
      </c>
      <c r="G30" s="119">
        <v>0</v>
      </c>
      <c r="H30" s="119">
        <v>0</v>
      </c>
      <c r="I30" s="119">
        <v>0</v>
      </c>
      <c r="J30" s="119">
        <v>0</v>
      </c>
      <c r="K30" s="119">
        <v>0</v>
      </c>
      <c r="L30" s="119">
        <v>0</v>
      </c>
      <c r="M30" s="119">
        <v>0</v>
      </c>
      <c r="N30" s="119">
        <v>0</v>
      </c>
      <c r="O30" s="119">
        <v>0</v>
      </c>
      <c r="P30" s="119">
        <v>0</v>
      </c>
      <c r="Q30" s="119">
        <v>0</v>
      </c>
      <c r="R30" s="119">
        <v>0</v>
      </c>
      <c r="S30" s="119">
        <v>0</v>
      </c>
      <c r="T30" s="119">
        <v>0</v>
      </c>
    </row>
    <row r="31" spans="1:20" ht="38.25" x14ac:dyDescent="0.25">
      <c r="A31" s="71" t="s">
        <v>57</v>
      </c>
      <c r="B31" s="118" t="s">
        <v>72</v>
      </c>
      <c r="C31" s="119"/>
      <c r="D31" s="119">
        <v>0</v>
      </c>
      <c r="E31" s="119">
        <v>0</v>
      </c>
      <c r="F31" s="119">
        <v>0</v>
      </c>
      <c r="G31" s="119">
        <v>0</v>
      </c>
      <c r="H31" s="119">
        <v>0</v>
      </c>
      <c r="I31" s="119">
        <v>0</v>
      </c>
      <c r="J31" s="119">
        <v>0</v>
      </c>
      <c r="K31" s="119">
        <v>0</v>
      </c>
      <c r="L31" s="119">
        <v>0</v>
      </c>
      <c r="M31" s="119">
        <v>0</v>
      </c>
      <c r="N31" s="119">
        <v>0</v>
      </c>
      <c r="O31" s="119">
        <v>0</v>
      </c>
      <c r="P31" s="119">
        <v>0</v>
      </c>
      <c r="Q31" s="119">
        <v>0</v>
      </c>
      <c r="R31" s="119">
        <v>0</v>
      </c>
      <c r="S31" s="119">
        <v>0</v>
      </c>
      <c r="T31" s="119">
        <v>0</v>
      </c>
    </row>
    <row r="32" spans="1:20" x14ac:dyDescent="0.25">
      <c r="A32" s="71" t="s">
        <v>61</v>
      </c>
      <c r="B32" s="128" t="s">
        <v>134</v>
      </c>
      <c r="C32" s="129"/>
      <c r="D32" s="129">
        <v>1358</v>
      </c>
      <c r="E32" s="129">
        <v>51811829</v>
      </c>
      <c r="F32" s="129">
        <v>0</v>
      </c>
      <c r="G32" s="129">
        <v>0</v>
      </c>
      <c r="H32" s="129">
        <v>51811829</v>
      </c>
      <c r="I32" s="129">
        <v>21.31</v>
      </c>
      <c r="J32" s="129">
        <v>51811829</v>
      </c>
      <c r="K32" s="129">
        <v>0</v>
      </c>
      <c r="L32" s="129">
        <v>51811829</v>
      </c>
      <c r="M32" s="129">
        <v>21.31</v>
      </c>
      <c r="N32" s="129">
        <v>0</v>
      </c>
      <c r="O32" s="129">
        <v>0</v>
      </c>
      <c r="P32" s="129">
        <v>0</v>
      </c>
      <c r="Q32" s="129">
        <v>0</v>
      </c>
      <c r="R32" s="129">
        <v>0</v>
      </c>
      <c r="S32" s="129">
        <v>0</v>
      </c>
      <c r="T32" s="129">
        <v>50653353</v>
      </c>
    </row>
    <row r="33" spans="1:20" ht="15" customHeight="1" x14ac:dyDescent="0.25">
      <c r="A33" s="71" t="s">
        <v>153</v>
      </c>
      <c r="B33" s="128" t="s">
        <v>174</v>
      </c>
      <c r="C33" s="129"/>
      <c r="D33" s="140">
        <v>1</v>
      </c>
      <c r="E33" s="140">
        <v>74</v>
      </c>
      <c r="F33" s="140">
        <v>0</v>
      </c>
      <c r="G33" s="140">
        <v>0</v>
      </c>
      <c r="H33" s="140">
        <v>74</v>
      </c>
      <c r="I33" s="140">
        <v>0</v>
      </c>
      <c r="J33" s="140">
        <v>74</v>
      </c>
      <c r="K33" s="140">
        <v>0</v>
      </c>
      <c r="L33" s="140">
        <v>74</v>
      </c>
      <c r="M33" s="140">
        <v>0</v>
      </c>
      <c r="N33" s="140">
        <v>0</v>
      </c>
      <c r="O33" s="140">
        <v>0</v>
      </c>
      <c r="P33" s="140">
        <v>0</v>
      </c>
      <c r="Q33" s="140">
        <v>0</v>
      </c>
      <c r="R33" s="140">
        <v>0</v>
      </c>
      <c r="S33" s="140">
        <v>0</v>
      </c>
      <c r="T33" s="140">
        <v>74</v>
      </c>
    </row>
    <row r="34" spans="1:20" x14ac:dyDescent="0.25">
      <c r="A34" s="71" t="s">
        <v>175</v>
      </c>
      <c r="B34" s="128" t="s">
        <v>176</v>
      </c>
      <c r="C34" s="129"/>
      <c r="D34" s="140">
        <v>500</v>
      </c>
      <c r="E34" s="140">
        <v>16106641</v>
      </c>
      <c r="F34" s="140">
        <v>0</v>
      </c>
      <c r="G34" s="140">
        <v>0</v>
      </c>
      <c r="H34" s="140">
        <v>16106641</v>
      </c>
      <c r="I34" s="140">
        <v>6.62</v>
      </c>
      <c r="J34" s="140">
        <v>16106641</v>
      </c>
      <c r="K34" s="140">
        <v>0</v>
      </c>
      <c r="L34" s="140">
        <v>16106641</v>
      </c>
      <c r="M34" s="140">
        <v>6.62</v>
      </c>
      <c r="N34" s="140">
        <v>0</v>
      </c>
      <c r="O34" s="140">
        <v>6.62</v>
      </c>
      <c r="P34" s="140">
        <v>0</v>
      </c>
      <c r="Q34" s="140">
        <v>0</v>
      </c>
      <c r="R34" s="140">
        <v>0</v>
      </c>
      <c r="S34" s="140">
        <v>0</v>
      </c>
      <c r="T34" s="140">
        <v>16106641</v>
      </c>
    </row>
    <row r="35" spans="1:20" x14ac:dyDescent="0.25">
      <c r="A35" s="71"/>
      <c r="B35" s="118" t="s">
        <v>173</v>
      </c>
      <c r="C35" s="119" t="s">
        <v>192</v>
      </c>
      <c r="D35" s="141">
        <v>1</v>
      </c>
      <c r="E35" s="141">
        <v>11119635</v>
      </c>
      <c r="F35" s="141">
        <v>0</v>
      </c>
      <c r="G35" s="141">
        <v>0</v>
      </c>
      <c r="H35" s="141">
        <v>11119635</v>
      </c>
      <c r="I35" s="149">
        <v>4.5743</v>
      </c>
      <c r="J35" s="141">
        <v>11119635</v>
      </c>
      <c r="K35" s="141">
        <v>0</v>
      </c>
      <c r="L35" s="141">
        <v>11119635</v>
      </c>
      <c r="M35" s="141">
        <v>4.5743</v>
      </c>
      <c r="N35" s="141">
        <v>0</v>
      </c>
      <c r="O35" s="149">
        <v>4.5743</v>
      </c>
      <c r="P35" s="141">
        <v>0</v>
      </c>
      <c r="Q35" s="141">
        <v>0</v>
      </c>
      <c r="R35" s="141">
        <v>0</v>
      </c>
      <c r="S35" s="141">
        <v>0</v>
      </c>
      <c r="T35" s="141">
        <v>11119635</v>
      </c>
    </row>
    <row r="36" spans="1:20" ht="25.5" x14ac:dyDescent="0.25">
      <c r="A36" s="71" t="s">
        <v>177</v>
      </c>
      <c r="B36" s="128" t="s">
        <v>178</v>
      </c>
      <c r="C36" s="129"/>
      <c r="D36" s="140">
        <v>137</v>
      </c>
      <c r="E36" s="140">
        <v>2531684</v>
      </c>
      <c r="F36" s="140">
        <v>0</v>
      </c>
      <c r="G36" s="140">
        <v>0</v>
      </c>
      <c r="H36" s="140">
        <v>2531684</v>
      </c>
      <c r="I36" s="140">
        <v>1.04</v>
      </c>
      <c r="J36" s="140">
        <v>2531684</v>
      </c>
      <c r="K36" s="140">
        <v>0</v>
      </c>
      <c r="L36" s="140">
        <v>2531684</v>
      </c>
      <c r="M36" s="140">
        <v>1.04</v>
      </c>
      <c r="N36" s="140">
        <v>0</v>
      </c>
      <c r="O36" s="140">
        <v>1.04</v>
      </c>
      <c r="P36" s="140">
        <v>0</v>
      </c>
      <c r="Q36" s="140">
        <v>0</v>
      </c>
      <c r="R36" s="140">
        <v>0</v>
      </c>
      <c r="S36" s="140">
        <v>0</v>
      </c>
      <c r="T36" s="140">
        <v>2531684</v>
      </c>
    </row>
    <row r="37" spans="1:20" ht="25.5" x14ac:dyDescent="0.25">
      <c r="A37" s="71" t="s">
        <v>179</v>
      </c>
      <c r="B37" s="128" t="s">
        <v>180</v>
      </c>
      <c r="C37" s="129"/>
      <c r="D37" s="140">
        <v>176</v>
      </c>
      <c r="E37" s="140">
        <v>528407</v>
      </c>
      <c r="F37" s="140">
        <v>0</v>
      </c>
      <c r="G37" s="140">
        <v>0</v>
      </c>
      <c r="H37" s="140">
        <v>528407</v>
      </c>
      <c r="I37" s="140">
        <v>0.22</v>
      </c>
      <c r="J37" s="140">
        <v>528407</v>
      </c>
      <c r="K37" s="140">
        <v>0</v>
      </c>
      <c r="L37" s="140">
        <v>528407</v>
      </c>
      <c r="M37" s="140">
        <v>0.22</v>
      </c>
      <c r="N37" s="140">
        <v>0</v>
      </c>
      <c r="O37" s="140">
        <v>0.22</v>
      </c>
      <c r="P37" s="140">
        <v>0</v>
      </c>
      <c r="Q37" s="140">
        <v>0</v>
      </c>
      <c r="R37" s="140">
        <v>0</v>
      </c>
      <c r="S37" s="140">
        <v>0</v>
      </c>
      <c r="T37" s="140">
        <v>527058</v>
      </c>
    </row>
    <row r="38" spans="1:20" ht="25.5" x14ac:dyDescent="0.25">
      <c r="A38" s="71" t="s">
        <v>181</v>
      </c>
      <c r="B38" s="128" t="s">
        <v>182</v>
      </c>
      <c r="C38" s="129"/>
      <c r="D38" s="140">
        <v>2</v>
      </c>
      <c r="E38" s="140">
        <v>2264000</v>
      </c>
      <c r="F38" s="140">
        <v>0</v>
      </c>
      <c r="G38" s="140">
        <v>0</v>
      </c>
      <c r="H38" s="140">
        <v>2264000</v>
      </c>
      <c r="I38" s="150">
        <v>0.93130000000000002</v>
      </c>
      <c r="J38" s="140">
        <v>2264000</v>
      </c>
      <c r="K38" s="140">
        <v>0</v>
      </c>
      <c r="L38" s="140">
        <v>2264000</v>
      </c>
      <c r="M38" s="150">
        <v>0.93130000000000002</v>
      </c>
      <c r="N38" s="140">
        <v>0</v>
      </c>
      <c r="O38" s="150">
        <v>0.93130000000000002</v>
      </c>
      <c r="P38" s="140">
        <v>0</v>
      </c>
      <c r="Q38" s="140">
        <v>0</v>
      </c>
      <c r="R38" s="140">
        <v>0</v>
      </c>
      <c r="S38" s="140">
        <v>0</v>
      </c>
      <c r="T38" s="140">
        <v>1224000</v>
      </c>
    </row>
    <row r="39" spans="1:20" x14ac:dyDescent="0.25">
      <c r="A39" s="71" t="s">
        <v>183</v>
      </c>
      <c r="B39" s="128" t="s">
        <v>184</v>
      </c>
      <c r="C39" s="129"/>
      <c r="D39" s="140">
        <v>67</v>
      </c>
      <c r="E39" s="140">
        <v>153127</v>
      </c>
      <c r="F39" s="140">
        <v>0</v>
      </c>
      <c r="G39" s="140">
        <v>0</v>
      </c>
      <c r="H39" s="140">
        <v>153127</v>
      </c>
      <c r="I39" s="140">
        <v>0.06</v>
      </c>
      <c r="J39" s="140">
        <v>153127</v>
      </c>
      <c r="K39" s="140">
        <v>0</v>
      </c>
      <c r="L39" s="140">
        <v>153127</v>
      </c>
      <c r="M39" s="140">
        <v>0.06</v>
      </c>
      <c r="N39" s="140">
        <v>0</v>
      </c>
      <c r="O39" s="140">
        <v>0.06</v>
      </c>
      <c r="P39" s="140">
        <v>0</v>
      </c>
      <c r="Q39" s="140">
        <v>0</v>
      </c>
      <c r="R39" s="140">
        <v>0</v>
      </c>
      <c r="S39" s="140">
        <v>0</v>
      </c>
      <c r="T39" s="140">
        <v>1531217</v>
      </c>
    </row>
    <row r="40" spans="1:20" x14ac:dyDescent="0.25">
      <c r="A40" s="71" t="s">
        <v>185</v>
      </c>
      <c r="B40" s="128" t="s">
        <v>136</v>
      </c>
      <c r="C40" s="129"/>
      <c r="D40" s="140">
        <v>460</v>
      </c>
      <c r="E40" s="140">
        <v>29931781</v>
      </c>
      <c r="F40" s="140">
        <v>0</v>
      </c>
      <c r="G40" s="140">
        <v>0</v>
      </c>
      <c r="H40" s="140">
        <v>29931781</v>
      </c>
      <c r="I40" s="150">
        <v>12.31</v>
      </c>
      <c r="J40" s="140">
        <v>29931781</v>
      </c>
      <c r="K40" s="140">
        <v>0</v>
      </c>
      <c r="L40" s="140">
        <v>29931781</v>
      </c>
      <c r="M40" s="150">
        <v>12.31</v>
      </c>
      <c r="N40" s="140">
        <v>0</v>
      </c>
      <c r="O40" s="150">
        <v>12.1152</v>
      </c>
      <c r="P40" s="140">
        <v>0</v>
      </c>
      <c r="Q40" s="140">
        <v>0</v>
      </c>
      <c r="R40" s="140">
        <v>0</v>
      </c>
      <c r="S40" s="140">
        <v>0</v>
      </c>
      <c r="T40" s="140">
        <v>29814654</v>
      </c>
    </row>
    <row r="41" spans="1:20" ht="25.5" customHeight="1" x14ac:dyDescent="0.25">
      <c r="A41" s="71"/>
      <c r="B41" s="118" t="s">
        <v>216</v>
      </c>
      <c r="C41" s="119" t="s">
        <v>193</v>
      </c>
      <c r="D41" s="142">
        <v>1</v>
      </c>
      <c r="E41" s="142">
        <v>8556444</v>
      </c>
      <c r="F41" s="142">
        <v>0</v>
      </c>
      <c r="G41" s="142">
        <v>0</v>
      </c>
      <c r="H41" s="142">
        <v>8556444</v>
      </c>
      <c r="I41" s="142">
        <v>3.51</v>
      </c>
      <c r="J41" s="142">
        <v>8556444</v>
      </c>
      <c r="K41" s="142">
        <v>0</v>
      </c>
      <c r="L41" s="142">
        <v>8556444</v>
      </c>
      <c r="M41" s="142">
        <v>3.51</v>
      </c>
      <c r="N41" s="142">
        <v>0</v>
      </c>
      <c r="O41" s="142">
        <v>3.51</v>
      </c>
      <c r="P41" s="142">
        <v>0</v>
      </c>
      <c r="Q41" s="142">
        <v>0</v>
      </c>
      <c r="R41" s="142">
        <v>0</v>
      </c>
      <c r="S41" s="142">
        <v>0</v>
      </c>
      <c r="T41" s="142">
        <v>8556444</v>
      </c>
    </row>
    <row r="42" spans="1:20" ht="25.5" x14ac:dyDescent="0.25">
      <c r="A42" s="71"/>
      <c r="B42" s="118" t="s">
        <v>217</v>
      </c>
      <c r="C42" s="119" t="s">
        <v>194</v>
      </c>
      <c r="D42" s="142">
        <v>1</v>
      </c>
      <c r="E42" s="142">
        <v>5158248</v>
      </c>
      <c r="F42" s="142">
        <v>0</v>
      </c>
      <c r="G42" s="142">
        <v>0</v>
      </c>
      <c r="H42" s="142">
        <v>5158248</v>
      </c>
      <c r="I42" s="142">
        <v>2.1219999999999999</v>
      </c>
      <c r="J42" s="142">
        <v>5158248</v>
      </c>
      <c r="K42" s="142">
        <v>0</v>
      </c>
      <c r="L42" s="142">
        <v>5158248</v>
      </c>
      <c r="M42" s="142">
        <v>2.1219999999999999</v>
      </c>
      <c r="N42" s="142">
        <v>0</v>
      </c>
      <c r="O42" s="152">
        <v>2.1219999999999999</v>
      </c>
      <c r="P42" s="142">
        <v>0</v>
      </c>
      <c r="Q42" s="142">
        <v>0</v>
      </c>
      <c r="R42" s="142">
        <v>0</v>
      </c>
      <c r="S42" s="142">
        <v>0</v>
      </c>
      <c r="T42" s="142">
        <v>5158248</v>
      </c>
    </row>
    <row r="43" spans="1:20" ht="38.25" x14ac:dyDescent="0.25">
      <c r="A43" s="71"/>
      <c r="B43" s="118" t="s">
        <v>218</v>
      </c>
      <c r="C43" s="119" t="s">
        <v>195</v>
      </c>
      <c r="D43" s="142">
        <v>1</v>
      </c>
      <c r="E43" s="142">
        <v>4578163</v>
      </c>
      <c r="F43" s="142">
        <v>0</v>
      </c>
      <c r="G43" s="142">
        <v>0</v>
      </c>
      <c r="H43" s="142">
        <v>4578163</v>
      </c>
      <c r="I43" s="142">
        <v>1.8833</v>
      </c>
      <c r="J43" s="142">
        <v>4578163</v>
      </c>
      <c r="K43" s="142">
        <v>0</v>
      </c>
      <c r="L43" s="142">
        <v>4578163</v>
      </c>
      <c r="M43" s="142">
        <v>1.8833</v>
      </c>
      <c r="N43" s="142">
        <v>0</v>
      </c>
      <c r="O43" s="152">
        <v>1.8833</v>
      </c>
      <c r="P43" s="142">
        <v>0</v>
      </c>
      <c r="Q43" s="142">
        <v>0</v>
      </c>
      <c r="R43" s="142">
        <v>0</v>
      </c>
      <c r="S43" s="142">
        <v>0</v>
      </c>
      <c r="T43" s="142">
        <v>5158248</v>
      </c>
    </row>
    <row r="44" spans="1:20" ht="25.5" x14ac:dyDescent="0.25">
      <c r="A44" s="71"/>
      <c r="B44" s="118" t="s">
        <v>219</v>
      </c>
      <c r="C44" s="119" t="s">
        <v>196</v>
      </c>
      <c r="D44" s="142">
        <v>1</v>
      </c>
      <c r="E44" s="142">
        <v>2628604</v>
      </c>
      <c r="F44" s="142">
        <v>0</v>
      </c>
      <c r="G44" s="142">
        <v>0</v>
      </c>
      <c r="H44" s="142">
        <v>2628604</v>
      </c>
      <c r="I44" s="142">
        <v>1.0812999999999999</v>
      </c>
      <c r="J44" s="142">
        <v>2628604</v>
      </c>
      <c r="K44" s="142">
        <v>0</v>
      </c>
      <c r="L44" s="142">
        <v>2628604</v>
      </c>
      <c r="M44" s="142">
        <v>1.0812999999999999</v>
      </c>
      <c r="N44" s="142">
        <v>0</v>
      </c>
      <c r="O44" s="152">
        <v>1.0812999999999999</v>
      </c>
      <c r="P44" s="142">
        <v>0</v>
      </c>
      <c r="Q44" s="142">
        <v>0</v>
      </c>
      <c r="R44" s="142">
        <v>0</v>
      </c>
      <c r="S44" s="142">
        <v>0</v>
      </c>
      <c r="T44" s="142">
        <v>4578163</v>
      </c>
    </row>
    <row r="45" spans="1:20" x14ac:dyDescent="0.25">
      <c r="A45" s="71" t="s">
        <v>197</v>
      </c>
      <c r="B45" s="128" t="s">
        <v>198</v>
      </c>
      <c r="C45" s="129"/>
      <c r="D45" s="143">
        <v>15</v>
      </c>
      <c r="E45" s="143">
        <v>296115</v>
      </c>
      <c r="F45" s="143">
        <v>0</v>
      </c>
      <c r="G45" s="143">
        <v>0</v>
      </c>
      <c r="H45" s="143">
        <v>296115</v>
      </c>
      <c r="I45" s="151">
        <v>0.12180000000000001</v>
      </c>
      <c r="J45" s="143">
        <v>296115</v>
      </c>
      <c r="K45" s="143">
        <v>0</v>
      </c>
      <c r="L45" s="143">
        <v>296115</v>
      </c>
      <c r="M45" s="151">
        <v>0.12180000000000001</v>
      </c>
      <c r="N45" s="143">
        <v>0</v>
      </c>
      <c r="O45" s="151">
        <v>0.12180000000000001</v>
      </c>
      <c r="P45" s="143">
        <v>0</v>
      </c>
      <c r="Q45" s="143">
        <v>0</v>
      </c>
      <c r="R45" s="143">
        <v>0</v>
      </c>
      <c r="S45" s="143">
        <v>0</v>
      </c>
      <c r="T45" s="143">
        <v>296115</v>
      </c>
    </row>
    <row r="46" spans="1:20" s="52" customFormat="1" x14ac:dyDescent="0.25">
      <c r="A46" s="79"/>
      <c r="B46" s="31" t="s">
        <v>186</v>
      </c>
      <c r="C46" s="67"/>
      <c r="D46" s="80">
        <v>46958</v>
      </c>
      <c r="E46" s="80">
        <v>104955831</v>
      </c>
      <c r="F46" s="80">
        <v>0</v>
      </c>
      <c r="G46" s="80">
        <v>0</v>
      </c>
      <c r="H46" s="80">
        <v>104955831</v>
      </c>
      <c r="I46" s="68">
        <v>43.17</v>
      </c>
      <c r="J46" s="80">
        <v>104955831</v>
      </c>
      <c r="K46" s="68"/>
      <c r="L46" s="80">
        <v>104955831</v>
      </c>
      <c r="M46" s="68">
        <v>43.17</v>
      </c>
      <c r="N46" s="68">
        <v>0</v>
      </c>
      <c r="O46" s="68">
        <v>43.17</v>
      </c>
      <c r="P46" s="80">
        <v>0</v>
      </c>
      <c r="Q46" s="80">
        <v>0</v>
      </c>
      <c r="R46" s="80">
        <v>0</v>
      </c>
      <c r="S46" s="80">
        <v>0</v>
      </c>
      <c r="T46" s="80">
        <v>109820761</v>
      </c>
    </row>
    <row r="47" spans="1:20" s="52" customFormat="1" ht="25.5" x14ac:dyDescent="0.25">
      <c r="A47" s="79"/>
      <c r="B47" s="31" t="s">
        <v>187</v>
      </c>
      <c r="C47" s="67"/>
      <c r="D47" s="80">
        <f t="shared" ref="D47:T47" si="2">D46+D22+D20</f>
        <v>47044</v>
      </c>
      <c r="E47" s="80">
        <f t="shared" si="2"/>
        <v>111151237</v>
      </c>
      <c r="F47" s="68">
        <f t="shared" si="2"/>
        <v>0</v>
      </c>
      <c r="G47" s="68">
        <f t="shared" si="2"/>
        <v>0</v>
      </c>
      <c r="H47" s="80">
        <f t="shared" si="2"/>
        <v>111151237</v>
      </c>
      <c r="I47" s="68">
        <f t="shared" si="2"/>
        <v>45.72</v>
      </c>
      <c r="J47" s="80">
        <f t="shared" si="2"/>
        <v>111151237</v>
      </c>
      <c r="K47" s="80">
        <f t="shared" si="2"/>
        <v>0</v>
      </c>
      <c r="L47" s="80">
        <f t="shared" si="2"/>
        <v>111151237</v>
      </c>
      <c r="M47" s="68">
        <f t="shared" si="2"/>
        <v>45.72</v>
      </c>
      <c r="N47" s="68">
        <f t="shared" si="2"/>
        <v>0</v>
      </c>
      <c r="O47" s="68">
        <f t="shared" si="2"/>
        <v>45.72</v>
      </c>
      <c r="P47" s="80">
        <f t="shared" si="2"/>
        <v>0</v>
      </c>
      <c r="Q47" s="68">
        <f t="shared" si="2"/>
        <v>0</v>
      </c>
      <c r="R47" s="80">
        <f t="shared" si="2"/>
        <v>0</v>
      </c>
      <c r="S47" s="68">
        <f t="shared" si="2"/>
        <v>0</v>
      </c>
      <c r="T47" s="80">
        <f t="shared" si="2"/>
        <v>115999549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O5:O7"/>
    <mergeCell ref="P5:Q5"/>
    <mergeCell ref="R5:S5"/>
    <mergeCell ref="T5:T7"/>
    <mergeCell ref="J6:L6"/>
    <mergeCell ref="M6:M7"/>
    <mergeCell ref="P6:P7"/>
    <mergeCell ref="Q6:Q7"/>
    <mergeCell ref="R6:R7"/>
    <mergeCell ref="A1:T1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S6:S7"/>
    <mergeCell ref="N5:N7"/>
  </mergeCells>
  <dataValidations count="3">
    <dataValidation type="whole" operator="lessThanOrEqual" allowBlank="1" showInputMessage="1" showErrorMessage="1" sqref="R9 P9">
      <formula1>C9</formula1>
    </dataValidation>
    <dataValidation type="whole" operator="greaterThan" allowBlank="1" showInputMessage="1" showErrorMessage="1" sqref="D9">
      <formula1>0</formula1>
    </dataValidation>
    <dataValidation type="whole" operator="greaterThanOrEqual" allowBlank="1" showInputMessage="1" showErrorMessage="1" sqref="K9 F9:G9">
      <formula1>0</formula1>
    </dataValidation>
  </dataValidations>
  <pageMargins left="0.98425196850393704" right="0" top="0.35433070866141736" bottom="0" header="0.31496062992125984" footer="0.31496062992125984"/>
  <pageSetup paperSize="9" scale="5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zoomScaleNormal="100" workbookViewId="0">
      <selection activeCell="A3" sqref="A3:T3"/>
    </sheetView>
  </sheetViews>
  <sheetFormatPr defaultRowHeight="15" x14ac:dyDescent="0.25"/>
  <cols>
    <col min="1" max="1" width="2.7109375" customWidth="1"/>
    <col min="3" max="3" width="3.85546875" bestFit="1" customWidth="1"/>
    <col min="4" max="4" width="9" bestFit="1" customWidth="1"/>
    <col min="5" max="5" width="8.42578125" bestFit="1" customWidth="1"/>
    <col min="6" max="6" width="9" bestFit="1" customWidth="1"/>
    <col min="7" max="7" width="8.28515625" bestFit="1" customWidth="1"/>
    <col min="9" max="9" width="9" bestFit="1" customWidth="1"/>
    <col min="10" max="11" width="4.140625" bestFit="1" customWidth="1"/>
    <col min="12" max="12" width="4.28515625" bestFit="1" customWidth="1"/>
    <col min="13" max="13" width="22.5703125" bestFit="1" customWidth="1"/>
    <col min="14" max="14" width="9" bestFit="1" customWidth="1"/>
    <col min="15" max="15" width="21.140625" customWidth="1"/>
    <col min="16" max="16" width="3.28515625" bestFit="1" customWidth="1"/>
    <col min="17" max="17" width="8.7109375" bestFit="1" customWidth="1"/>
    <col min="18" max="18" width="8.28515625" bestFit="1" customWidth="1"/>
    <col min="19" max="20" width="8.7109375" bestFit="1" customWidth="1"/>
  </cols>
  <sheetData>
    <row r="1" spans="1:20" x14ac:dyDescent="0.25">
      <c r="A1" s="189" t="s">
        <v>73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1"/>
    </row>
    <row r="2" spans="1:20" x14ac:dyDescent="0.25">
      <c r="A2" s="192" t="s">
        <v>50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4"/>
    </row>
    <row r="3" spans="1:20" x14ac:dyDescent="0.25">
      <c r="A3" s="192" t="s">
        <v>258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4"/>
    </row>
    <row r="4" spans="1:20" x14ac:dyDescent="0.25">
      <c r="A4" s="192" t="s">
        <v>51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4"/>
    </row>
    <row r="5" spans="1:20" ht="51" customHeight="1" x14ac:dyDescent="0.25">
      <c r="A5" s="195"/>
      <c r="B5" s="196" t="s">
        <v>74</v>
      </c>
      <c r="C5" s="196" t="s">
        <v>75</v>
      </c>
      <c r="D5" s="196" t="s">
        <v>76</v>
      </c>
      <c r="E5" s="196" t="s">
        <v>4</v>
      </c>
      <c r="F5" s="196" t="s">
        <v>77</v>
      </c>
      <c r="G5" s="196" t="s">
        <v>78</v>
      </c>
      <c r="H5" s="196" t="s">
        <v>79</v>
      </c>
      <c r="I5" s="198" t="s">
        <v>80</v>
      </c>
      <c r="J5" s="196" t="s">
        <v>52</v>
      </c>
      <c r="K5" s="196"/>
      <c r="L5" s="196"/>
      <c r="M5" s="196"/>
      <c r="N5" s="196" t="s">
        <v>81</v>
      </c>
      <c r="O5" s="198" t="s">
        <v>82</v>
      </c>
      <c r="P5" s="196" t="s">
        <v>14</v>
      </c>
      <c r="Q5" s="196"/>
      <c r="R5" s="196" t="s">
        <v>15</v>
      </c>
      <c r="S5" s="196"/>
      <c r="T5" s="199" t="s">
        <v>83</v>
      </c>
    </row>
    <row r="6" spans="1:20" x14ac:dyDescent="0.25">
      <c r="A6" s="195"/>
      <c r="B6" s="197"/>
      <c r="C6" s="196"/>
      <c r="D6" s="196"/>
      <c r="E6" s="196"/>
      <c r="F6" s="196"/>
      <c r="G6" s="196"/>
      <c r="H6" s="196"/>
      <c r="I6" s="198"/>
      <c r="J6" s="196" t="s">
        <v>84</v>
      </c>
      <c r="K6" s="196"/>
      <c r="L6" s="196"/>
      <c r="M6" s="198" t="s">
        <v>85</v>
      </c>
      <c r="N6" s="196"/>
      <c r="O6" s="198"/>
      <c r="P6" s="196" t="s">
        <v>86</v>
      </c>
      <c r="Q6" s="198" t="s">
        <v>23</v>
      </c>
      <c r="R6" s="196" t="s">
        <v>188</v>
      </c>
      <c r="S6" s="198" t="s">
        <v>161</v>
      </c>
      <c r="T6" s="199"/>
    </row>
    <row r="7" spans="1:20" ht="49.5" customHeight="1" x14ac:dyDescent="0.25">
      <c r="A7" s="195"/>
      <c r="B7" s="197"/>
      <c r="C7" s="196"/>
      <c r="D7" s="196"/>
      <c r="E7" s="196"/>
      <c r="F7" s="196"/>
      <c r="G7" s="196"/>
      <c r="H7" s="196"/>
      <c r="I7" s="198"/>
      <c r="J7" s="30" t="s">
        <v>88</v>
      </c>
      <c r="K7" s="30" t="s">
        <v>89</v>
      </c>
      <c r="L7" s="30" t="s">
        <v>21</v>
      </c>
      <c r="M7" s="198"/>
      <c r="N7" s="196"/>
      <c r="O7" s="198"/>
      <c r="P7" s="196"/>
      <c r="Q7" s="198"/>
      <c r="R7" s="196"/>
      <c r="S7" s="198"/>
      <c r="T7" s="199"/>
    </row>
    <row r="8" spans="1:20" ht="34.5" x14ac:dyDescent="0.25">
      <c r="A8" s="72">
        <v>1</v>
      </c>
      <c r="B8" s="27" t="s">
        <v>189</v>
      </c>
      <c r="C8" s="27"/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4">
        <v>0</v>
      </c>
    </row>
    <row r="9" spans="1:20" ht="102" x14ac:dyDescent="0.25">
      <c r="A9" s="72">
        <v>2</v>
      </c>
      <c r="B9" s="27" t="s">
        <v>190</v>
      </c>
      <c r="C9" s="27"/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4">
        <v>0</v>
      </c>
    </row>
    <row r="10" spans="1:20" s="52" customFormat="1" ht="69" thickBot="1" x14ac:dyDescent="0.3">
      <c r="A10" s="107"/>
      <c r="B10" s="108" t="s">
        <v>191</v>
      </c>
      <c r="C10" s="108"/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6">
        <v>0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R5:S5"/>
    <mergeCell ref="T5:T7"/>
    <mergeCell ref="J6:L6"/>
    <mergeCell ref="M6:M7"/>
    <mergeCell ref="P6:P7"/>
    <mergeCell ref="Q6:Q7"/>
    <mergeCell ref="R6:R7"/>
    <mergeCell ref="S6:S7"/>
    <mergeCell ref="O5:O7"/>
    <mergeCell ref="A1:T1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N5:N7"/>
    <mergeCell ref="P5:Q5"/>
  </mergeCells>
  <pageMargins left="0.25" right="0.25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Introductory</vt:lpstr>
      <vt:lpstr>Table I</vt:lpstr>
      <vt:lpstr>Table II</vt:lpstr>
      <vt:lpstr>Table III</vt:lpstr>
      <vt:lpstr>Table 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Dattani</dc:creator>
  <cp:lastModifiedBy>Shirish Saha</cp:lastModifiedBy>
  <cp:lastPrinted>2019-07-15T11:23:07Z</cp:lastPrinted>
  <dcterms:created xsi:type="dcterms:W3CDTF">2019-01-25T19:19:24Z</dcterms:created>
  <dcterms:modified xsi:type="dcterms:W3CDTF">2019-07-29T04:43:49Z</dcterms:modified>
  <cp:contentStatus/>
</cp:coreProperties>
</file>