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4"/>
  </bookViews>
  <sheets>
    <sheet name="Introductory" sheetId="1" r:id="rId1"/>
    <sheet name="Table I" sheetId="2" r:id="rId2"/>
    <sheet name="Table II" sheetId="3" r:id="rId3"/>
    <sheet name="Table III" sheetId="4" r:id="rId4"/>
    <sheet name="Table IV" sheetId="5" r:id="rId5"/>
  </sheets>
  <definedNames>
    <definedName name="_xlnm.Print_Area" localSheetId="1">'Table I'!$A$1:$S$15</definedName>
    <definedName name="_xlnm.Print_Area" localSheetId="3">'Table III'!$A$1:$T$45</definedName>
  </definedNames>
  <calcPr fullCalcOnLoad="1"/>
</workbook>
</file>

<file path=xl/sharedStrings.xml><?xml version="1.0" encoding="utf-8"?>
<sst xmlns="http://schemas.openxmlformats.org/spreadsheetml/2006/main" count="342" uniqueCount="249">
  <si>
    <t xml:space="preserve"> Name of Listed Entity:   Asahi India Glass Limited </t>
  </si>
  <si>
    <t>Particulars</t>
  </si>
  <si>
    <t>Whether the Listed Entity has issued any partly paid up shares?</t>
  </si>
  <si>
    <t>No</t>
  </si>
  <si>
    <t>Whether the Listed Entity has any shares against which depository receipts are issued?</t>
  </si>
  <si>
    <t>Whether the Listed Entity has any shares in locked-in?</t>
  </si>
  <si>
    <t>Yes</t>
  </si>
  <si>
    <t>Table I - Summary Statement holding of specified securities</t>
  </si>
  <si>
    <t>No of Voting Rights</t>
  </si>
  <si>
    <t>Total as a % of (A+B+C)</t>
  </si>
  <si>
    <t>No. (a)</t>
  </si>
  <si>
    <t>As a % of total Shares held(b)</t>
  </si>
  <si>
    <t>Total</t>
  </si>
  <si>
    <t>(I)</t>
  </si>
  <si>
    <t>(A)</t>
  </si>
  <si>
    <t>Promoter &amp; Promoter Group</t>
  </si>
  <si>
    <t>(B)</t>
  </si>
  <si>
    <t>Public</t>
  </si>
  <si>
    <t>(C)</t>
  </si>
  <si>
    <t xml:space="preserve"> Non Promoter - Non Public </t>
  </si>
  <si>
    <t>(C1)</t>
  </si>
  <si>
    <t xml:space="preserve"> Shares Underlying DRs</t>
  </si>
  <si>
    <t>(C2)</t>
  </si>
  <si>
    <t xml:space="preserve"> Shares Held By Employee Trust</t>
  </si>
  <si>
    <t xml:space="preserve">  Indian</t>
  </si>
  <si>
    <t>(a)</t>
  </si>
  <si>
    <t>Individuals / Hindu Undivided Family</t>
  </si>
  <si>
    <t xml:space="preserve">Sanjay Labroo                                                                                                                                                                                                                                             </t>
  </si>
  <si>
    <t>AABPL6516H</t>
  </si>
  <si>
    <t xml:space="preserve">Brij Mohan Labroo                                                                                                                                                                                                                                         </t>
  </si>
  <si>
    <t>AAAPL8061E</t>
  </si>
  <si>
    <t xml:space="preserve">Leena S Labroo                                                                                                                                                                                                                                            </t>
  </si>
  <si>
    <t>ABDPL9537D</t>
  </si>
  <si>
    <t xml:space="preserve">Keshub Mahindra                                                                                                                                                                                                                                           </t>
  </si>
  <si>
    <t>AAFPM0662H</t>
  </si>
  <si>
    <t>Pradeep Beniwal</t>
  </si>
  <si>
    <t>AGRPB1999A</t>
  </si>
  <si>
    <t xml:space="preserve">Tarun R Tahiliani                                                                                                                                                                                                                                         </t>
  </si>
  <si>
    <t>AAFPT0693R</t>
  </si>
  <si>
    <t>Bharat Roy Kapur</t>
  </si>
  <si>
    <t>ABCPK8883C</t>
  </si>
  <si>
    <t xml:space="preserve">Nisheeta Labroo                                                                                                                                                                                                                                           </t>
  </si>
  <si>
    <t>ADAPL4033F</t>
  </si>
  <si>
    <t xml:space="preserve">Satya Nand                                                                                                                                                                                                                                                </t>
  </si>
  <si>
    <t>AAAHS6363N</t>
  </si>
  <si>
    <t xml:space="preserve">Ajay Labroo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</si>
  <si>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Sundip Kumar                                                                                                                                                                                                                                              </t>
  </si>
  <si>
    <t>AAKPK3100H</t>
  </si>
  <si>
    <t xml:space="preserve">Sudha K Mahindra                                                                                                                                                                                                                                          </t>
  </si>
  <si>
    <t>AAJPM6993P</t>
  </si>
  <si>
    <t xml:space="preserve">Malathi Raghunand                                                                                                                                                                                                                                         </t>
  </si>
  <si>
    <t>ADOPR9241B</t>
  </si>
  <si>
    <t xml:space="preserve">Aneesha Labroo                                                                                                                                                                                                                                            </t>
  </si>
  <si>
    <t>ADEPL2604G</t>
  </si>
  <si>
    <t xml:space="preserve">Uma R Malhotra                                                                                                                                                                                                                                            </t>
  </si>
  <si>
    <t>AABPM1326N</t>
  </si>
  <si>
    <t xml:space="preserve">Sanjaya Kumar                                                                                                                                                                                                                                             </t>
  </si>
  <si>
    <t>AAKPK3102F</t>
  </si>
  <si>
    <t xml:space="preserve">Sabina  Agarwal                                                                                                                                                                                                                                           </t>
  </si>
  <si>
    <t>AATPA3362N</t>
  </si>
  <si>
    <t xml:space="preserve">Dinesh K. Agarwal                                                                                                                                                                                                                                         </t>
  </si>
  <si>
    <t>ABZPA4879K</t>
  </si>
  <si>
    <t xml:space="preserve">Krishna C Tiku                                                                                                                                                                                                                                            </t>
  </si>
  <si>
    <t>AACPT2159D</t>
  </si>
  <si>
    <t xml:space="preserve">Riva  Agarwal                                                                                                                                                                                                                                             </t>
  </si>
  <si>
    <t>AVVPA5880C</t>
  </si>
  <si>
    <t xml:space="preserve">Abhinav Agarwal                                                                                                                                                                                                                                           </t>
  </si>
  <si>
    <t>AQIPA8894L</t>
  </si>
  <si>
    <t xml:space="preserve">Sushma Aggarwal                                                                                                                                                                                                                                           </t>
  </si>
  <si>
    <t>AFWPA5132L</t>
  </si>
  <si>
    <t xml:space="preserve">Paras Ram                                                                                                                                                                                                                                                 </t>
  </si>
  <si>
    <t>ACRPA6654R</t>
  </si>
  <si>
    <t xml:space="preserve">Dr Manjula Milind Pishawikar                                                                                                                                                                                                                              </t>
  </si>
  <si>
    <t>ADNPP5705D</t>
  </si>
  <si>
    <t xml:space="preserve">Chand Rani Monga                                                                                                                                                                                                                                          </t>
  </si>
  <si>
    <t>AFEPM6590E</t>
  </si>
  <si>
    <t xml:space="preserve">Ashok Kanhayalal Monga                                                                                                                                                                                                                                    </t>
  </si>
  <si>
    <t>ACUPM4516B</t>
  </si>
  <si>
    <t xml:space="preserve">M Lakshmi                                                                                                                                                                                                                                                 </t>
  </si>
  <si>
    <t>AAFPL5668N</t>
  </si>
  <si>
    <t xml:space="preserve">Tanya Kumar                                                                                                                                                                                                                                               </t>
  </si>
  <si>
    <t>AUMPK3249F</t>
  </si>
  <si>
    <t xml:space="preserve">V D Nanda Kumar                                                                                                                                                                                                                                           </t>
  </si>
  <si>
    <t>AHCPK3996Q</t>
  </si>
  <si>
    <t xml:space="preserve">M N Chaitanya                                                                                                                                                                                                                                             </t>
  </si>
  <si>
    <t>ACOPC2695R</t>
  </si>
  <si>
    <t xml:space="preserve">Bhupinder Singh Kanwar                                                                                                                                                                                                                                    </t>
  </si>
  <si>
    <t>ASEPK4299F</t>
  </si>
  <si>
    <t xml:space="preserve">Ashok Kapur                                                                                                                                                                                                                                               </t>
  </si>
  <si>
    <t>AAJPK0341H</t>
  </si>
  <si>
    <t>Praveen Kumar Tiku</t>
  </si>
  <si>
    <t>ABMPT0945L</t>
  </si>
  <si>
    <t xml:space="preserve">Kanta Labroo                                                                                                                                                                                                                                              </t>
  </si>
  <si>
    <t>AAEPL7520J</t>
  </si>
  <si>
    <t>Padma N Rao</t>
  </si>
  <si>
    <t>AAQPR5063E</t>
  </si>
  <si>
    <t xml:space="preserve">Rajeev Khanna                                                                                                                                                                                                                                             </t>
  </si>
  <si>
    <t>AAAPK9300K</t>
  </si>
  <si>
    <t xml:space="preserve">Daryao Singh                                                                                                                                                                                                                                              </t>
  </si>
  <si>
    <t>ABRPS1437M</t>
  </si>
  <si>
    <t xml:space="preserve">Kapoor Chand Gupta                                                                                                                                                                                                                                        </t>
  </si>
  <si>
    <t>ABFPG9761Q</t>
  </si>
  <si>
    <t>(b)</t>
  </si>
  <si>
    <t>Central Government / State Government(s)</t>
  </si>
  <si>
    <t>(c)</t>
  </si>
  <si>
    <t>Financial Institutions / Banks</t>
  </si>
  <si>
    <t>(d)</t>
  </si>
  <si>
    <t>Any Other (Specify)</t>
  </si>
  <si>
    <t>Bodies Corporate</t>
  </si>
  <si>
    <t xml:space="preserve">Maruti Suzuki India Ltd                                                                                                                                                                                                                                   </t>
  </si>
  <si>
    <t>AAACM0829Q</t>
  </si>
  <si>
    <t xml:space="preserve">Essel Marketing (P) Ltd                                                                                                                                                                                                                                   </t>
  </si>
  <si>
    <t>AAACE0375K</t>
  </si>
  <si>
    <t>Rajeev Khanna Tradelinks Llp</t>
  </si>
  <si>
    <t>AARFR0896G</t>
  </si>
  <si>
    <t>Sub Total (A)(1)</t>
  </si>
  <si>
    <t xml:space="preserve">  Foreign</t>
  </si>
  <si>
    <t xml:space="preserve">Shashi Palamand                                                                                                                                                                                                                                           </t>
  </si>
  <si>
    <t>CNZPP4639N</t>
  </si>
  <si>
    <t>Suryanarayana Rao Palamand</t>
  </si>
  <si>
    <t xml:space="preserve">Yuthica Keshub Mahindra                                                                                                                                                                                                                                   </t>
  </si>
  <si>
    <t>AAFPM0297G</t>
  </si>
  <si>
    <t xml:space="preserve">Anil Monga                                                                                                                                                                                                                                                </t>
  </si>
  <si>
    <t>BRCPM1224L</t>
  </si>
  <si>
    <t xml:space="preserve">Sunita M Monga                                                                                                                                                                                                                                            </t>
  </si>
  <si>
    <t>BRKPM7093P</t>
  </si>
  <si>
    <t>Government</t>
  </si>
  <si>
    <t>Institutions</t>
  </si>
  <si>
    <t>Foreign Portfolio Investor</t>
  </si>
  <si>
    <t>(e)</t>
  </si>
  <si>
    <t xml:space="preserve">Asahi Glass Co., Ltd                                                                                                                                                                                                                                      </t>
  </si>
  <si>
    <t>AAGCA4716N</t>
  </si>
  <si>
    <t>Sub Total (A)(2)</t>
  </si>
  <si>
    <t>Total Shareholding Of Promoter And Promoter Group (A)= (A)(1)+(A)(2)</t>
  </si>
  <si>
    <t>Table III - Statement showing shareholding pattern of the Public shareholder</t>
  </si>
  <si>
    <t>Venture Capital Funds</t>
  </si>
  <si>
    <t>Alternate Investment Funds</t>
  </si>
  <si>
    <t>Foreign Venture Capital Investors</t>
  </si>
  <si>
    <t>(f)</t>
  </si>
  <si>
    <t>(g)</t>
  </si>
  <si>
    <t>Insurance Companies</t>
  </si>
  <si>
    <t>(h)</t>
  </si>
  <si>
    <t>Provident Funds/ Pension Funds</t>
  </si>
  <si>
    <t>(i)</t>
  </si>
  <si>
    <t>Foreign Bank</t>
  </si>
  <si>
    <t>Foreign Institutional Investors</t>
  </si>
  <si>
    <t>Sub Total (B)(1)</t>
  </si>
  <si>
    <t>Sub Total (B)(2)</t>
  </si>
  <si>
    <t>Anuj Anantrai Sheth</t>
  </si>
  <si>
    <t>AAEPS8975Q</t>
  </si>
  <si>
    <t>Hiten Anantrai Sheth</t>
  </si>
  <si>
    <t>AADPS5808H</t>
  </si>
  <si>
    <t xml:space="preserve">Mayank Jashwantlal Shah                                                                                                                                                                                                                                   </t>
  </si>
  <si>
    <t>AAHPS3906Q</t>
  </si>
  <si>
    <t>NBFCs registered with RBI</t>
  </si>
  <si>
    <t>Employee Trusts</t>
  </si>
  <si>
    <t>Trusts</t>
  </si>
  <si>
    <t>Hindu Undivided Family</t>
  </si>
  <si>
    <t>Non Resident Indians (Non Repat)</t>
  </si>
  <si>
    <t>Non Resident Indians (Repat)</t>
  </si>
  <si>
    <t>Clearing Member</t>
  </si>
  <si>
    <t>AAACO0519R</t>
  </si>
  <si>
    <t>AAACA4348L</t>
  </si>
  <si>
    <t>Sub Total (B)(3)</t>
  </si>
  <si>
    <t>Table IV - Statement showing shareholding pattern of the Non Promoter- Non Public shareholder</t>
  </si>
  <si>
    <t xml:space="preserve"> Custodian/DR Holder</t>
  </si>
  <si>
    <t xml:space="preserve"> Employee Benefit Trust (under SEBI (Share based Employee Benefit) Regulations, 2014)</t>
  </si>
  <si>
    <t>Total Non-Promoter- Non Public Shareholding (C)= (C)(1)+(C)(2)</t>
  </si>
  <si>
    <t>Overseas Corporate Bodies</t>
  </si>
  <si>
    <t>Sr. No.</t>
  </si>
  <si>
    <t>CKNPP1402Q</t>
  </si>
  <si>
    <t xml:space="preserve">Nemish S Shah                                                                                                                                                                                                                                             </t>
  </si>
  <si>
    <t>AAAHN1514L</t>
  </si>
  <si>
    <t>(i)(i)</t>
  </si>
  <si>
    <t>(i)(ii)</t>
  </si>
  <si>
    <t>(a)(i)</t>
  </si>
  <si>
    <t>Individual shareholders holding nominal share capital up to Rs. 2 lakhs.</t>
  </si>
  <si>
    <t>Individual shareholders holding nominal share capital in excess of Rs. 2 lakhs.</t>
  </si>
  <si>
    <t>(a)(ii)</t>
  </si>
  <si>
    <t>Overseas Depositories (holding DRs) (balancing figure)</t>
  </si>
  <si>
    <t>(e)(i)</t>
  </si>
  <si>
    <t>(e)(ii)</t>
  </si>
  <si>
    <t>(e)(iii)</t>
  </si>
  <si>
    <t>(e)(iv)</t>
  </si>
  <si>
    <t>(e)(v)</t>
  </si>
  <si>
    <t>(e)(vii)</t>
  </si>
  <si>
    <t>(e)(viii)</t>
  </si>
  <si>
    <t>Name of Listed Entitiy: Asahi India Glass Ltd.</t>
  </si>
  <si>
    <t>Face Value: 1.00</t>
  </si>
  <si>
    <t xml:space="preserve">Category &amp; Name of shareholders
(I) </t>
  </si>
  <si>
    <t>PAN
(II)</t>
  </si>
  <si>
    <t xml:space="preserve">Nos. of shareholders
(III) </t>
  </si>
  <si>
    <t>No. of fully paid up equity shares held
(IV)</t>
  </si>
  <si>
    <t>No. of Partly paid-up equity shares held
(V)</t>
  </si>
  <si>
    <t>No. of shares underlying Depository Receipts
(VI)</t>
  </si>
  <si>
    <t>Total nos. shares held
(VII) = (IV)+(V)+ (VI)</t>
  </si>
  <si>
    <t>Shareholding % calculated as per SCRR, 1957  As a % of (A+B+C2)
(VIII)</t>
  </si>
  <si>
    <t>Number of Voting Rights held in each class of securities
(IX)</t>
  </si>
  <si>
    <t>Class 
X</t>
  </si>
  <si>
    <t>Class 
Y</t>
  </si>
  <si>
    <t>Total as a % of Total Voting rights</t>
  </si>
  <si>
    <t>No. of Shares Underlying Outstanding convertible securities (including Warrants)
(X)</t>
  </si>
  <si>
    <t>Total Shareholding, as a % assuming full conversion of convertible securities (as a percentage of diluted share capital)
(XI)= As a % of (A+B+C2)</t>
  </si>
  <si>
    <t>Number of Locked in shares
(XII)</t>
  </si>
  <si>
    <t>No. 
(a)</t>
  </si>
  <si>
    <t>As a % of total Shares held
(b)</t>
  </si>
  <si>
    <t>No.
(a)</t>
  </si>
  <si>
    <t>As a % of total Shares held (Not applicable)
(b)</t>
  </si>
  <si>
    <t>Number of Shares pledged or otherwise encumbered
(XIII)</t>
  </si>
  <si>
    <t>Number of equity shares held in dematerialised form
(XIV)</t>
  </si>
  <si>
    <t>Mutual Funds/UTI</t>
  </si>
  <si>
    <t>Financial Institutions/Banks</t>
  </si>
  <si>
    <t>Central Government/State Government(s)/President of India</t>
  </si>
  <si>
    <t>Non-Institutions</t>
  </si>
  <si>
    <t>Total Public Shareholding (B) = (B)(1)+(B)(2)+(B)(3)</t>
  </si>
  <si>
    <t>No.
(a) (Not applicable)</t>
  </si>
  <si>
    <t>Table II - Statement showing shareholding pattern of the Promoter and Promoter Group</t>
  </si>
  <si>
    <t>As a % of total Shares held 
(b)</t>
  </si>
  <si>
    <t xml:space="preserve">No.
(a) </t>
  </si>
  <si>
    <t>(d)(i)</t>
  </si>
  <si>
    <t>Individuals (Non-Resident Individuals/Foreign Individuals)</t>
  </si>
  <si>
    <t>Category
(I)</t>
  </si>
  <si>
    <t>Category of shareholder
(II)</t>
  </si>
  <si>
    <t>Number of shareholders
(III)</t>
  </si>
  <si>
    <t>No. of fully paid up equity shares held 
(IV)</t>
  </si>
  <si>
    <t>Shareholding as a % of total no. of shares (calculated as per SCRR, 1957) (VIII)As a % of (A+B+C2)</t>
  </si>
  <si>
    <t>No. of Shares Underlying Outstanding convertible securities (including Warrants) 
(X)</t>
  </si>
  <si>
    <t>Shareholding , as a % assuming full conversion of convertible securities ( as a percentage of diluted share capital) 
(XI)= (VII)+(X) As a % of (A+B+C2)</t>
  </si>
  <si>
    <t>Number of Locked in shares 
(XII)</t>
  </si>
  <si>
    <t>Number of Shares pledged or otherwise encumbered 
(XIII)</t>
  </si>
  <si>
    <t>Number of equity shares held in dematerialised form 
(XIV)</t>
  </si>
  <si>
    <t xml:space="preserve"> Scrip Code and Name : NSE- ASAHIINDIA, BSE-515030</t>
  </si>
  <si>
    <t xml:space="preserve"> Share Holding Pattern Filed under: Reg. 31(1)(b)</t>
  </si>
  <si>
    <t xml:space="preserve"> Declaration:</t>
  </si>
  <si>
    <t>Whether any shares held by promoters are pledged or otherwise encumbered?</t>
  </si>
  <si>
    <t>Class
X</t>
  </si>
  <si>
    <t>ABAPL5119N</t>
  </si>
  <si>
    <t>AAEPS1165L</t>
  </si>
  <si>
    <t xml:space="preserve">Gagandeep Credit Capital Pvt. Ltd.                                                                                                                                                                                                                          </t>
  </si>
  <si>
    <t>Whether the Listed Entity has issued any Convertible Securities ?</t>
  </si>
  <si>
    <t>Whether the Listed Entity has issued any warrants ?</t>
  </si>
  <si>
    <t>Whether the Listed Entity has equity shares with differential voting rights?</t>
  </si>
  <si>
    <t xml:space="preserve">Shamyak Investment Private Limited                                                                                                                                                                                                                         </t>
  </si>
  <si>
    <t>Promoter Trust</t>
  </si>
  <si>
    <t>Anuradha Mahindra</t>
  </si>
  <si>
    <t>AAETM6550H</t>
  </si>
  <si>
    <t>(d)(ii)</t>
  </si>
  <si>
    <t>Shareholding Pattern for the QE 31st December, 2017 under Regulation 31 of SEBI (Listing Obligations and Disclosure Requirements) Regulations, 2015</t>
  </si>
  <si>
    <t>Quarter Ended: 31.12.2017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</si>
</sst>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;[Red]0.00"/>
    <numFmt numFmtId="166" formatCode="0.0000;[Red]0.0000"/>
    <numFmt numFmtId="167" formatCode="0;[Red]0"/>
    <numFmt numFmtId="168" formatCode="0.0;[Red]0.0"/>
    <numFmt numFmtId="169" formatCode="0_);\(0\)"/>
    <numFmt numFmtId="170" formatCode="0_);[Red]\(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Mangal"/>
      <family val="2"/>
    </font>
    <font>
      <sz val="11"/>
      <color indexed="9"/>
      <name val="Mangal"/>
      <family val="2"/>
    </font>
    <font>
      <sz val="11"/>
      <color indexed="20"/>
      <name val="Mangal"/>
      <family val="2"/>
    </font>
    <font>
      <b/>
      <sz val="11"/>
      <color indexed="52"/>
      <name val="Mangal"/>
      <family val="2"/>
    </font>
    <font>
      <b/>
      <sz val="11"/>
      <color indexed="9"/>
      <name val="Mangal"/>
      <family val="2"/>
    </font>
    <font>
      <i/>
      <sz val="11"/>
      <color indexed="23"/>
      <name val="Mangal"/>
      <family val="2"/>
    </font>
    <font>
      <u val="single"/>
      <sz val="11"/>
      <color indexed="20"/>
      <name val="Mangal"/>
      <family val="2"/>
    </font>
    <font>
      <sz val="11"/>
      <color indexed="17"/>
      <name val="Mangal"/>
      <family val="2"/>
    </font>
    <font>
      <b/>
      <sz val="15"/>
      <color indexed="56"/>
      <name val="Mangal"/>
      <family val="2"/>
    </font>
    <font>
      <b/>
      <sz val="13"/>
      <color indexed="56"/>
      <name val="Mangal"/>
      <family val="2"/>
    </font>
    <font>
      <b/>
      <sz val="11"/>
      <color indexed="56"/>
      <name val="Mangal"/>
      <family val="2"/>
    </font>
    <font>
      <u val="single"/>
      <sz val="11"/>
      <color indexed="12"/>
      <name val="Mangal"/>
      <family val="2"/>
    </font>
    <font>
      <sz val="11"/>
      <color indexed="62"/>
      <name val="Mangal"/>
      <family val="2"/>
    </font>
    <font>
      <sz val="11"/>
      <color indexed="52"/>
      <name val="Mangal"/>
      <family val="2"/>
    </font>
    <font>
      <sz val="11"/>
      <color indexed="60"/>
      <name val="Mangal"/>
      <family val="2"/>
    </font>
    <font>
      <b/>
      <sz val="11"/>
      <color indexed="63"/>
      <name val="Mangal"/>
      <family val="2"/>
    </font>
    <font>
      <b/>
      <sz val="18"/>
      <color indexed="56"/>
      <name val="Mangal"/>
      <family val="2"/>
    </font>
    <font>
      <b/>
      <sz val="11"/>
      <color indexed="8"/>
      <name val="Mangal"/>
      <family val="2"/>
    </font>
    <font>
      <sz val="11"/>
      <color indexed="10"/>
      <name val="Mang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Mangal"/>
      <family val="2"/>
    </font>
    <font>
      <sz val="8"/>
      <color indexed="8"/>
      <name val="Mang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12"/>
      <color indexed="8"/>
      <name val="Mangal"/>
      <family val="2"/>
    </font>
    <font>
      <sz val="12"/>
      <color indexed="8"/>
      <name val="Bell MT"/>
      <family val="1"/>
    </font>
    <font>
      <sz val="12"/>
      <color indexed="8"/>
      <name val="Mang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Mangal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Bell MT"/>
      <family val="1"/>
    </font>
    <font>
      <sz val="12"/>
      <color theme="1"/>
      <name val="Calibri"/>
      <family val="2"/>
    </font>
    <font>
      <b/>
      <u val="single"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1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wrapText="1"/>
    </xf>
    <xf numFmtId="0" fontId="56" fillId="0" borderId="0" xfId="0" applyFont="1" applyAlignment="1">
      <alignment wrapText="1"/>
    </xf>
    <xf numFmtId="164" fontId="56" fillId="0" borderId="0" xfId="0" applyNumberFormat="1" applyFont="1" applyAlignment="1">
      <alignment/>
    </xf>
    <xf numFmtId="0" fontId="56" fillId="0" borderId="11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164" fontId="57" fillId="0" borderId="0" xfId="0" applyNumberFormat="1" applyFont="1" applyAlignment="1">
      <alignment/>
    </xf>
    <xf numFmtId="0" fontId="56" fillId="0" borderId="12" xfId="0" applyFont="1" applyBorder="1" applyAlignment="1">
      <alignment/>
    </xf>
    <xf numFmtId="0" fontId="57" fillId="0" borderId="13" xfId="0" applyFont="1" applyBorder="1" applyAlignment="1">
      <alignment horizontal="left" vertical="top"/>
    </xf>
    <xf numFmtId="0" fontId="57" fillId="0" borderId="10" xfId="0" applyFont="1" applyFill="1" applyBorder="1" applyAlignment="1">
      <alignment horizontal="right" vertical="top"/>
    </xf>
    <xf numFmtId="0" fontId="56" fillId="0" borderId="13" xfId="0" applyFont="1" applyFill="1" applyBorder="1" applyAlignment="1">
      <alignment horizontal="left" vertical="top"/>
    </xf>
    <xf numFmtId="164" fontId="56" fillId="0" borderId="10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right" vertical="top"/>
    </xf>
    <xf numFmtId="165" fontId="57" fillId="0" borderId="10" xfId="0" applyNumberFormat="1" applyFont="1" applyFill="1" applyBorder="1" applyAlignment="1">
      <alignment horizontal="right" vertical="top"/>
    </xf>
    <xf numFmtId="0" fontId="57" fillId="0" borderId="11" xfId="0" applyFont="1" applyBorder="1" applyAlignment="1">
      <alignment wrapText="1"/>
    </xf>
    <xf numFmtId="0" fontId="57" fillId="0" borderId="11" xfId="0" applyFont="1" applyBorder="1" applyAlignment="1">
      <alignment/>
    </xf>
    <xf numFmtId="0" fontId="57" fillId="0" borderId="0" xfId="0" applyFont="1" applyAlignment="1">
      <alignment/>
    </xf>
    <xf numFmtId="0" fontId="56" fillId="0" borderId="0" xfId="0" applyFont="1" applyFill="1" applyAlignment="1">
      <alignment/>
    </xf>
    <xf numFmtId="164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 wrapText="1"/>
    </xf>
    <xf numFmtId="0" fontId="56" fillId="0" borderId="10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left" vertical="top"/>
    </xf>
    <xf numFmtId="167" fontId="57" fillId="0" borderId="10" xfId="0" applyNumberFormat="1" applyFont="1" applyBorder="1" applyAlignment="1">
      <alignment/>
    </xf>
    <xf numFmtId="167" fontId="56" fillId="0" borderId="14" xfId="0" applyNumberFormat="1" applyFont="1" applyBorder="1" applyAlignment="1">
      <alignment/>
    </xf>
    <xf numFmtId="167" fontId="56" fillId="0" borderId="11" xfId="0" applyNumberFormat="1" applyFont="1" applyBorder="1" applyAlignment="1">
      <alignment/>
    </xf>
    <xf numFmtId="167" fontId="56" fillId="0" borderId="12" xfId="0" applyNumberFormat="1" applyFont="1" applyBorder="1" applyAlignment="1">
      <alignment/>
    </xf>
    <xf numFmtId="0" fontId="56" fillId="0" borderId="10" xfId="0" applyFont="1" applyFill="1" applyBorder="1" applyAlignment="1">
      <alignment horizontal="left" vertical="top" wrapText="1"/>
    </xf>
    <xf numFmtId="0" fontId="56" fillId="0" borderId="11" xfId="0" applyFont="1" applyFill="1" applyBorder="1" applyAlignment="1">
      <alignment horizontal="left" vertical="top" wrapText="1"/>
    </xf>
    <xf numFmtId="167" fontId="57" fillId="0" borderId="10" xfId="0" applyNumberFormat="1" applyFont="1" applyFill="1" applyBorder="1" applyAlignment="1">
      <alignment horizontal="right" vertical="top"/>
    </xf>
    <xf numFmtId="0" fontId="56" fillId="0" borderId="11" xfId="0" applyFont="1" applyFill="1" applyBorder="1" applyAlignment="1">
      <alignment horizontal="right" vertical="top"/>
    </xf>
    <xf numFmtId="165" fontId="56" fillId="0" borderId="11" xfId="0" applyNumberFormat="1" applyFont="1" applyFill="1" applyBorder="1" applyAlignment="1">
      <alignment horizontal="right" vertical="top"/>
    </xf>
    <xf numFmtId="0" fontId="56" fillId="0" borderId="12" xfId="0" applyFont="1" applyFill="1" applyBorder="1" applyAlignment="1">
      <alignment horizontal="right" vertical="top"/>
    </xf>
    <xf numFmtId="0" fontId="56" fillId="0" borderId="13" xfId="0" applyFont="1" applyFill="1" applyBorder="1" applyAlignment="1">
      <alignment horizontal="left" vertical="top" wrapText="1"/>
    </xf>
    <xf numFmtId="0" fontId="57" fillId="0" borderId="15" xfId="0" applyFont="1" applyFill="1" applyBorder="1" applyAlignment="1">
      <alignment horizontal="left" vertical="top"/>
    </xf>
    <xf numFmtId="167" fontId="57" fillId="0" borderId="14" xfId="0" applyNumberFormat="1" applyFont="1" applyFill="1" applyBorder="1" applyAlignment="1">
      <alignment horizontal="right" vertical="top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165" fontId="57" fillId="0" borderId="11" xfId="0" applyNumberFormat="1" applyFont="1" applyFill="1" applyBorder="1" applyAlignment="1">
      <alignment horizontal="right" vertical="top"/>
    </xf>
    <xf numFmtId="0" fontId="58" fillId="0" borderId="10" xfId="0" applyFont="1" applyFill="1" applyBorder="1" applyAlignment="1">
      <alignment horizontal="center" vertical="top"/>
    </xf>
    <xf numFmtId="0" fontId="58" fillId="0" borderId="10" xfId="0" applyFont="1" applyFill="1" applyBorder="1" applyAlignment="1">
      <alignment horizontal="right" vertical="top"/>
    </xf>
    <xf numFmtId="0" fontId="58" fillId="0" borderId="14" xfId="0" applyFont="1" applyFill="1" applyBorder="1" applyAlignment="1">
      <alignment horizontal="right" vertical="top"/>
    </xf>
    <xf numFmtId="0" fontId="58" fillId="0" borderId="10" xfId="0" applyFont="1" applyFill="1" applyBorder="1" applyAlignment="1">
      <alignment horizontal="left" vertical="top" wrapText="1"/>
    </xf>
    <xf numFmtId="165" fontId="59" fillId="0" borderId="10" xfId="0" applyNumberFormat="1" applyFont="1" applyFill="1" applyBorder="1" applyAlignment="1">
      <alignment horizontal="right" vertical="top"/>
    </xf>
    <xf numFmtId="167" fontId="58" fillId="0" borderId="10" xfId="0" applyNumberFormat="1" applyFont="1" applyFill="1" applyBorder="1" applyAlignment="1">
      <alignment horizontal="right" vertical="top"/>
    </xf>
    <xf numFmtId="0" fontId="59" fillId="0" borderId="10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center" vertical="top"/>
    </xf>
    <xf numFmtId="0" fontId="59" fillId="0" borderId="10" xfId="0" applyFont="1" applyFill="1" applyBorder="1" applyAlignment="1">
      <alignment horizontal="right" vertical="top"/>
    </xf>
    <xf numFmtId="167" fontId="59" fillId="0" borderId="10" xfId="0" applyNumberFormat="1" applyFont="1" applyFill="1" applyBorder="1" applyAlignment="1">
      <alignment horizontal="right" vertical="top"/>
    </xf>
    <xf numFmtId="0" fontId="59" fillId="0" borderId="14" xfId="0" applyFont="1" applyFill="1" applyBorder="1" applyAlignment="1">
      <alignment horizontal="right" vertical="top"/>
    </xf>
    <xf numFmtId="0" fontId="59" fillId="0" borderId="13" xfId="0" applyFont="1" applyFill="1" applyBorder="1" applyAlignment="1">
      <alignment horizontal="left" vertical="top"/>
    </xf>
    <xf numFmtId="165" fontId="58" fillId="0" borderId="10" xfId="0" applyNumberFormat="1" applyFont="1" applyFill="1" applyBorder="1" applyAlignment="1">
      <alignment horizontal="right" vertical="top"/>
    </xf>
    <xf numFmtId="0" fontId="58" fillId="0" borderId="11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horizontal="right" vertical="top"/>
    </xf>
    <xf numFmtId="165" fontId="58" fillId="0" borderId="11" xfId="0" applyNumberFormat="1" applyFont="1" applyFill="1" applyBorder="1" applyAlignment="1">
      <alignment horizontal="right" vertical="top"/>
    </xf>
    <xf numFmtId="167" fontId="58" fillId="0" borderId="11" xfId="0" applyNumberFormat="1" applyFont="1" applyFill="1" applyBorder="1" applyAlignment="1">
      <alignment horizontal="right" vertical="top"/>
    </xf>
    <xf numFmtId="0" fontId="58" fillId="0" borderId="12" xfId="0" applyFont="1" applyFill="1" applyBorder="1" applyAlignment="1">
      <alignment horizontal="right" vertical="top"/>
    </xf>
    <xf numFmtId="0" fontId="56" fillId="0" borderId="0" xfId="0" applyFont="1" applyBorder="1" applyAlignment="1">
      <alignment wrapText="1"/>
    </xf>
    <xf numFmtId="0" fontId="56" fillId="0" borderId="13" xfId="0" applyFont="1" applyBorder="1" applyAlignment="1">
      <alignment horizontal="center" vertical="top"/>
    </xf>
    <xf numFmtId="0" fontId="56" fillId="0" borderId="15" xfId="0" applyFont="1" applyBorder="1" applyAlignment="1">
      <alignment horizontal="center" vertical="top"/>
    </xf>
    <xf numFmtId="0" fontId="60" fillId="0" borderId="16" xfId="0" applyFont="1" applyBorder="1" applyAlignment="1">
      <alignment horizontal="left" vertical="top"/>
    </xf>
    <xf numFmtId="0" fontId="60" fillId="0" borderId="17" xfId="0" applyFont="1" applyBorder="1" applyAlignment="1">
      <alignment horizontal="left" vertical="top"/>
    </xf>
    <xf numFmtId="0" fontId="60" fillId="0" borderId="18" xfId="0" applyFont="1" applyBorder="1" applyAlignment="1">
      <alignment horizontal="left" vertical="top"/>
    </xf>
    <xf numFmtId="167" fontId="56" fillId="0" borderId="11" xfId="0" applyNumberFormat="1" applyFont="1" applyFill="1" applyBorder="1" applyAlignment="1">
      <alignment horizontal="right" vertical="top"/>
    </xf>
    <xf numFmtId="0" fontId="56" fillId="0" borderId="10" xfId="0" applyFont="1" applyBorder="1" applyAlignment="1">
      <alignment/>
    </xf>
    <xf numFmtId="0" fontId="56" fillId="0" borderId="14" xfId="0" applyFont="1" applyBorder="1" applyAlignment="1">
      <alignment/>
    </xf>
    <xf numFmtId="9" fontId="59" fillId="0" borderId="10" xfId="62" applyFont="1" applyFill="1" applyBorder="1" applyAlignment="1">
      <alignment horizontal="center" vertical="top"/>
    </xf>
    <xf numFmtId="0" fontId="58" fillId="0" borderId="10" xfId="0" applyFont="1" applyFill="1" applyBorder="1" applyAlignment="1">
      <alignment horizontal="center" vertical="top" wrapText="1"/>
    </xf>
    <xf numFmtId="2" fontId="58" fillId="0" borderId="10" xfId="0" applyNumberFormat="1" applyFont="1" applyFill="1" applyBorder="1" applyAlignment="1">
      <alignment horizontal="right" vertical="top"/>
    </xf>
    <xf numFmtId="2" fontId="59" fillId="0" borderId="10" xfId="0" applyNumberFormat="1" applyFont="1" applyFill="1" applyBorder="1" applyAlignment="1">
      <alignment horizontal="right" vertical="top"/>
    </xf>
    <xf numFmtId="0" fontId="59" fillId="0" borderId="10" xfId="0" applyFont="1" applyFill="1" applyBorder="1" applyAlignment="1" applyProtection="1">
      <alignment horizontal="center" vertical="top"/>
      <protection locked="0"/>
    </xf>
    <xf numFmtId="0" fontId="59" fillId="0" borderId="15" xfId="0" applyFont="1" applyFill="1" applyBorder="1" applyAlignment="1">
      <alignment horizontal="left" vertical="top"/>
    </xf>
    <xf numFmtId="0" fontId="59" fillId="0" borderId="11" xfId="0" applyFont="1" applyFill="1" applyBorder="1" applyAlignment="1">
      <alignment horizontal="center" vertical="top"/>
    </xf>
    <xf numFmtId="2" fontId="58" fillId="0" borderId="11" xfId="0" applyNumberFormat="1" applyFont="1" applyFill="1" applyBorder="1" applyAlignment="1">
      <alignment horizontal="right" vertical="top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1" fillId="0" borderId="10" xfId="0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left" vertical="top"/>
    </xf>
    <xf numFmtId="0" fontId="61" fillId="0" borderId="10" xfId="0" applyFont="1" applyFill="1" applyBorder="1" applyAlignment="1">
      <alignment horizontal="left" vertical="top"/>
    </xf>
    <xf numFmtId="0" fontId="61" fillId="0" borderId="10" xfId="0" applyFont="1" applyFill="1" applyBorder="1" applyAlignment="1">
      <alignment horizontal="center" vertical="top"/>
    </xf>
    <xf numFmtId="0" fontId="61" fillId="0" borderId="10" xfId="0" applyFont="1" applyFill="1" applyBorder="1" applyAlignment="1">
      <alignment horizontal="right" vertical="top"/>
    </xf>
    <xf numFmtId="164" fontId="61" fillId="0" borderId="10" xfId="0" applyNumberFormat="1" applyFont="1" applyFill="1" applyBorder="1" applyAlignment="1">
      <alignment horizontal="right" vertical="top"/>
    </xf>
    <xf numFmtId="0" fontId="61" fillId="0" borderId="14" xfId="0" applyFont="1" applyFill="1" applyBorder="1" applyAlignment="1">
      <alignment horizontal="right" vertical="top"/>
    </xf>
    <xf numFmtId="0" fontId="61" fillId="0" borderId="10" xfId="0" applyFont="1" applyFill="1" applyBorder="1" applyAlignment="1">
      <alignment horizontal="left" vertical="top" wrapText="1"/>
    </xf>
    <xf numFmtId="165" fontId="63" fillId="0" borderId="10" xfId="0" applyNumberFormat="1" applyFont="1" applyFill="1" applyBorder="1" applyAlignment="1">
      <alignment horizontal="right" vertical="top"/>
    </xf>
    <xf numFmtId="167" fontId="61" fillId="0" borderId="10" xfId="0" applyNumberFormat="1" applyFont="1" applyFill="1" applyBorder="1" applyAlignment="1">
      <alignment horizontal="right" vertical="top"/>
    </xf>
    <xf numFmtId="0" fontId="63" fillId="0" borderId="10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horizontal="center" vertical="top"/>
    </xf>
    <xf numFmtId="0" fontId="63" fillId="0" borderId="10" xfId="0" applyFont="1" applyFill="1" applyBorder="1" applyAlignment="1">
      <alignment horizontal="right" vertical="top"/>
    </xf>
    <xf numFmtId="167" fontId="63" fillId="0" borderId="10" xfId="0" applyNumberFormat="1" applyFont="1" applyFill="1" applyBorder="1" applyAlignment="1">
      <alignment horizontal="right" vertical="top"/>
    </xf>
    <xf numFmtId="0" fontId="63" fillId="0" borderId="14" xfId="0" applyFont="1" applyFill="1" applyBorder="1" applyAlignment="1">
      <alignment horizontal="right" vertical="top"/>
    </xf>
    <xf numFmtId="0" fontId="63" fillId="0" borderId="13" xfId="0" applyFont="1" applyFill="1" applyBorder="1" applyAlignment="1">
      <alignment horizontal="left" vertical="top"/>
    </xf>
    <xf numFmtId="0" fontId="63" fillId="0" borderId="10" xfId="0" applyFont="1" applyFill="1" applyBorder="1" applyAlignment="1" applyProtection="1">
      <alignment horizontal="left" vertical="top" wrapText="1"/>
      <protection locked="0"/>
    </xf>
    <xf numFmtId="165" fontId="61" fillId="0" borderId="10" xfId="0" applyNumberFormat="1" applyFont="1" applyFill="1" applyBorder="1" applyAlignment="1">
      <alignment horizontal="right" vertical="top"/>
    </xf>
    <xf numFmtId="0" fontId="61" fillId="0" borderId="15" xfId="0" applyFont="1" applyFill="1" applyBorder="1" applyAlignment="1">
      <alignment horizontal="left" vertical="top"/>
    </xf>
    <xf numFmtId="0" fontId="61" fillId="0" borderId="11" xfId="0" applyFont="1" applyFill="1" applyBorder="1" applyAlignment="1">
      <alignment horizontal="left" vertical="top" wrapText="1"/>
    </xf>
    <xf numFmtId="0" fontId="61" fillId="0" borderId="11" xfId="0" applyFont="1" applyFill="1" applyBorder="1" applyAlignment="1">
      <alignment horizontal="center" vertical="top"/>
    </xf>
    <xf numFmtId="0" fontId="61" fillId="0" borderId="11" xfId="0" applyFont="1" applyFill="1" applyBorder="1" applyAlignment="1">
      <alignment horizontal="right" vertical="top"/>
    </xf>
    <xf numFmtId="165" fontId="61" fillId="0" borderId="11" xfId="0" applyNumberFormat="1" applyFont="1" applyFill="1" applyBorder="1" applyAlignment="1">
      <alignment horizontal="right" vertical="top"/>
    </xf>
    <xf numFmtId="0" fontId="63" fillId="0" borderId="11" xfId="0" applyFont="1" applyFill="1" applyBorder="1" applyAlignment="1">
      <alignment horizontal="right" vertical="top"/>
    </xf>
    <xf numFmtId="167" fontId="61" fillId="0" borderId="11" xfId="0" applyNumberFormat="1" applyFont="1" applyFill="1" applyBorder="1" applyAlignment="1">
      <alignment horizontal="right" vertical="top"/>
    </xf>
    <xf numFmtId="0" fontId="61" fillId="0" borderId="12" xfId="0" applyFont="1" applyFill="1" applyBorder="1" applyAlignment="1">
      <alignment horizontal="right" vertical="top"/>
    </xf>
    <xf numFmtId="0" fontId="62" fillId="0" borderId="0" xfId="0" applyFont="1" applyAlignment="1">
      <alignment wrapText="1"/>
    </xf>
    <xf numFmtId="164" fontId="62" fillId="0" borderId="0" xfId="0" applyNumberFormat="1" applyFont="1" applyAlignment="1">
      <alignment/>
    </xf>
    <xf numFmtId="0" fontId="62" fillId="0" borderId="0" xfId="0" applyFont="1" applyFill="1" applyAlignment="1">
      <alignment/>
    </xf>
    <xf numFmtId="164" fontId="62" fillId="0" borderId="0" xfId="0" applyNumberFormat="1" applyFont="1" applyFill="1" applyAlignment="1">
      <alignment/>
    </xf>
    <xf numFmtId="0" fontId="61" fillId="0" borderId="0" xfId="0" applyFont="1" applyAlignment="1">
      <alignment/>
    </xf>
    <xf numFmtId="0" fontId="63" fillId="0" borderId="0" xfId="0" applyFont="1" applyAlignment="1">
      <alignment wrapText="1"/>
    </xf>
    <xf numFmtId="164" fontId="63" fillId="0" borderId="0" xfId="0" applyNumberFormat="1" applyFont="1" applyAlignment="1">
      <alignment/>
    </xf>
    <xf numFmtId="0" fontId="63" fillId="0" borderId="0" xfId="0" applyFont="1" applyFill="1" applyAlignment="1">
      <alignment/>
    </xf>
    <xf numFmtId="164" fontId="63" fillId="0" borderId="0" xfId="0" applyNumberFormat="1" applyFont="1" applyFill="1" applyAlignment="1">
      <alignment/>
    </xf>
    <xf numFmtId="0" fontId="56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center" wrapText="1"/>
    </xf>
    <xf numFmtId="164" fontId="62" fillId="0" borderId="0" xfId="0" applyNumberFormat="1" applyFont="1" applyAlignment="1">
      <alignment wrapText="1"/>
    </xf>
    <xf numFmtId="0" fontId="56" fillId="0" borderId="0" xfId="0" applyFont="1" applyBorder="1" applyAlignment="1">
      <alignment wrapText="1"/>
    </xf>
    <xf numFmtId="0" fontId="56" fillId="0" borderId="0" xfId="0" applyFont="1" applyAlignment="1">
      <alignment wrapText="1"/>
    </xf>
    <xf numFmtId="0" fontId="54" fillId="0" borderId="0" xfId="0" applyFont="1" applyBorder="1" applyAlignment="1">
      <alignment wrapText="1"/>
    </xf>
    <xf numFmtId="164" fontId="56" fillId="0" borderId="10" xfId="0" applyNumberFormat="1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0" fontId="56" fillId="0" borderId="13" xfId="0" applyFont="1" applyFill="1" applyBorder="1" applyAlignment="1">
      <alignment horizontal="center" vertical="top" wrapText="1"/>
    </xf>
    <xf numFmtId="0" fontId="56" fillId="0" borderId="16" xfId="0" applyFont="1" applyFill="1" applyBorder="1" applyAlignment="1">
      <alignment vertical="top"/>
    </xf>
    <xf numFmtId="0" fontId="56" fillId="0" borderId="17" xfId="0" applyFont="1" applyFill="1" applyBorder="1" applyAlignment="1">
      <alignment vertical="top"/>
    </xf>
    <xf numFmtId="0" fontId="56" fillId="0" borderId="18" xfId="0" applyFont="1" applyFill="1" applyBorder="1" applyAlignment="1">
      <alignment vertical="top"/>
    </xf>
    <xf numFmtId="0" fontId="56" fillId="0" borderId="13" xfId="0" applyFont="1" applyFill="1" applyBorder="1" applyAlignment="1">
      <alignment vertical="top"/>
    </xf>
    <xf numFmtId="0" fontId="56" fillId="0" borderId="10" xfId="0" applyFont="1" applyFill="1" applyBorder="1" applyAlignment="1">
      <alignment vertical="top"/>
    </xf>
    <xf numFmtId="0" fontId="56" fillId="0" borderId="14" xfId="0" applyFont="1" applyFill="1" applyBorder="1" applyAlignment="1">
      <alignment vertical="top"/>
    </xf>
    <xf numFmtId="0" fontId="56" fillId="0" borderId="19" xfId="0" applyFont="1" applyFill="1" applyBorder="1" applyAlignment="1">
      <alignment vertical="top"/>
    </xf>
    <xf numFmtId="0" fontId="56" fillId="0" borderId="20" xfId="0" applyFont="1" applyFill="1" applyBorder="1" applyAlignment="1">
      <alignment vertical="top"/>
    </xf>
    <xf numFmtId="0" fontId="56" fillId="0" borderId="21" xfId="0" applyFont="1" applyFill="1" applyBorder="1" applyAlignment="1">
      <alignment vertical="top"/>
    </xf>
    <xf numFmtId="0" fontId="64" fillId="0" borderId="22" xfId="0" applyFont="1" applyFill="1" applyBorder="1" applyAlignment="1">
      <alignment horizontal="center"/>
    </xf>
    <xf numFmtId="0" fontId="64" fillId="0" borderId="23" xfId="0" applyFont="1" applyFill="1" applyBorder="1" applyAlignment="1">
      <alignment horizontal="center"/>
    </xf>
    <xf numFmtId="0" fontId="64" fillId="0" borderId="24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164" fontId="61" fillId="0" borderId="10" xfId="0" applyNumberFormat="1" applyFont="1" applyFill="1" applyBorder="1" applyAlignment="1">
      <alignment horizontal="center" vertical="top" wrapText="1"/>
    </xf>
    <xf numFmtId="0" fontId="65" fillId="0" borderId="16" xfId="0" applyFont="1" applyFill="1" applyBorder="1" applyAlignment="1">
      <alignment horizontal="center"/>
    </xf>
    <xf numFmtId="0" fontId="65" fillId="0" borderId="17" xfId="0" applyFont="1" applyFill="1" applyBorder="1" applyAlignment="1">
      <alignment horizontal="center"/>
    </xf>
    <xf numFmtId="0" fontId="65" fillId="0" borderId="18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left" vertical="top" wrapText="1"/>
    </xf>
    <xf numFmtId="0" fontId="61" fillId="0" borderId="13" xfId="0" applyFont="1" applyFill="1" applyBorder="1" applyAlignment="1">
      <alignment horizontal="left" vertical="top"/>
    </xf>
    <xf numFmtId="0" fontId="61" fillId="0" borderId="10" xfId="0" applyFont="1" applyFill="1" applyBorder="1" applyAlignment="1">
      <alignment horizontal="left" vertical="top"/>
    </xf>
    <xf numFmtId="0" fontId="61" fillId="0" borderId="14" xfId="0" applyFont="1" applyFill="1" applyBorder="1" applyAlignment="1">
      <alignment horizontal="left" vertical="top"/>
    </xf>
    <xf numFmtId="0" fontId="61" fillId="0" borderId="14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164" fontId="58" fillId="0" borderId="10" xfId="0" applyNumberFormat="1" applyFont="1" applyFill="1" applyBorder="1" applyAlignment="1">
      <alignment horizontal="center" vertical="top" wrapText="1"/>
    </xf>
    <xf numFmtId="0" fontId="58" fillId="0" borderId="13" xfId="0" applyFont="1" applyFill="1" applyBorder="1" applyAlignment="1">
      <alignment horizontal="center" vertical="top" wrapText="1"/>
    </xf>
    <xf numFmtId="0" fontId="58" fillId="0" borderId="14" xfId="0" applyFont="1" applyFill="1" applyBorder="1" applyAlignment="1">
      <alignment horizontal="center" vertical="top" wrapText="1"/>
    </xf>
    <xf numFmtId="0" fontId="58" fillId="0" borderId="25" xfId="0" applyFont="1" applyFill="1" applyBorder="1" applyAlignment="1">
      <alignment/>
    </xf>
    <xf numFmtId="0" fontId="58" fillId="0" borderId="26" xfId="0" applyFont="1" applyFill="1" applyBorder="1" applyAlignment="1">
      <alignment/>
    </xf>
    <xf numFmtId="0" fontId="58" fillId="0" borderId="27" xfId="0" applyFont="1" applyFill="1" applyBorder="1" applyAlignment="1">
      <alignment/>
    </xf>
    <xf numFmtId="0" fontId="58" fillId="0" borderId="28" xfId="0" applyFont="1" applyFill="1" applyBorder="1" applyAlignment="1">
      <alignment/>
    </xf>
    <xf numFmtId="0" fontId="58" fillId="0" borderId="29" xfId="0" applyFont="1" applyFill="1" applyBorder="1" applyAlignment="1">
      <alignment/>
    </xf>
    <xf numFmtId="0" fontId="58" fillId="0" borderId="30" xfId="0" applyFont="1" applyFill="1" applyBorder="1" applyAlignment="1">
      <alignment/>
    </xf>
    <xf numFmtId="0" fontId="58" fillId="0" borderId="31" xfId="0" applyFont="1" applyFill="1" applyBorder="1" applyAlignment="1">
      <alignment/>
    </xf>
    <xf numFmtId="0" fontId="58" fillId="0" borderId="32" xfId="0" applyFont="1" applyFill="1" applyBorder="1" applyAlignment="1">
      <alignment/>
    </xf>
    <xf numFmtId="0" fontId="58" fillId="0" borderId="33" xfId="0" applyFont="1" applyFill="1" applyBorder="1" applyAlignment="1">
      <alignment/>
    </xf>
    <xf numFmtId="0" fontId="64" fillId="0" borderId="16" xfId="0" applyFont="1" applyFill="1" applyBorder="1" applyAlignment="1">
      <alignment horizontal="center"/>
    </xf>
    <xf numFmtId="0" fontId="64" fillId="0" borderId="17" xfId="0" applyFont="1" applyFill="1" applyBorder="1" applyAlignment="1">
      <alignment horizontal="center"/>
    </xf>
    <xf numFmtId="0" fontId="64" fillId="0" borderId="18" xfId="0" applyFont="1" applyFill="1" applyBorder="1" applyAlignment="1">
      <alignment horizontal="center"/>
    </xf>
    <xf numFmtId="0" fontId="56" fillId="0" borderId="10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164" fontId="56" fillId="0" borderId="10" xfId="0" applyNumberFormat="1" applyFont="1" applyBorder="1" applyAlignment="1">
      <alignment horizontal="center" vertical="top" wrapText="1"/>
    </xf>
    <xf numFmtId="0" fontId="66" fillId="0" borderId="16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56" fillId="0" borderId="13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4" xfId="0" applyFont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Formulas="1" showGridLines="0" view="pageBreakPreview" zoomScaleNormal="130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4.57421875" style="2" customWidth="1"/>
    <col min="2" max="2" width="3.57421875" style="2" customWidth="1"/>
    <col min="3" max="3" width="35.00390625" style="2" customWidth="1"/>
    <col min="4" max="4" width="4.421875" style="2" customWidth="1"/>
    <col min="5" max="5" width="9.00390625" style="2" customWidth="1"/>
    <col min="6" max="6" width="8.8515625" style="2" customWidth="1"/>
    <col min="7" max="16384" width="8.8515625" style="2" customWidth="1"/>
  </cols>
  <sheetData>
    <row r="1" spans="1:5" s="1" customFormat="1" ht="72" customHeight="1">
      <c r="A1" s="124" t="s">
        <v>247</v>
      </c>
      <c r="B1" s="124"/>
      <c r="C1" s="124"/>
      <c r="D1" s="124"/>
      <c r="E1" s="124"/>
    </row>
    <row r="2" spans="1:5" s="1" customFormat="1" ht="37.5" customHeight="1">
      <c r="A2" s="64">
        <v>1</v>
      </c>
      <c r="B2" s="122" t="s">
        <v>0</v>
      </c>
      <c r="C2" s="122"/>
      <c r="D2" s="122"/>
      <c r="E2" s="122"/>
    </row>
    <row r="3" spans="1:5" s="1" customFormat="1" ht="11.25">
      <c r="A3" s="64">
        <v>2</v>
      </c>
      <c r="B3" s="122" t="s">
        <v>231</v>
      </c>
      <c r="C3" s="122"/>
      <c r="D3" s="122"/>
      <c r="E3" s="122"/>
    </row>
    <row r="4" spans="1:5" s="1" customFormat="1" ht="11.25">
      <c r="A4" s="64">
        <v>3</v>
      </c>
      <c r="B4" s="122" t="s">
        <v>232</v>
      </c>
      <c r="C4" s="122"/>
      <c r="D4" s="122"/>
      <c r="E4" s="122"/>
    </row>
    <row r="5" spans="1:5" s="1" customFormat="1" ht="13.5" customHeight="1">
      <c r="A5" s="43"/>
      <c r="B5" s="122" t="s">
        <v>248</v>
      </c>
      <c r="C5" s="122"/>
      <c r="D5" s="122"/>
      <c r="E5" s="122"/>
    </row>
    <row r="6" spans="1:5" s="1" customFormat="1" ht="12" customHeight="1" thickBot="1">
      <c r="A6" s="64">
        <v>4</v>
      </c>
      <c r="B6" s="122" t="s">
        <v>233</v>
      </c>
      <c r="C6" s="122"/>
      <c r="D6" s="122"/>
      <c r="E6" s="122"/>
    </row>
    <row r="7" spans="1:5" ht="11.25">
      <c r="A7" s="44"/>
      <c r="B7" s="67" t="s">
        <v>169</v>
      </c>
      <c r="C7" s="68" t="s">
        <v>1</v>
      </c>
      <c r="D7" s="68" t="s">
        <v>6</v>
      </c>
      <c r="E7" s="69" t="s">
        <v>3</v>
      </c>
    </row>
    <row r="8" spans="1:5" ht="11.25">
      <c r="A8" s="44"/>
      <c r="B8" s="65">
        <v>1</v>
      </c>
      <c r="C8" s="71" t="s">
        <v>2</v>
      </c>
      <c r="D8" s="71"/>
      <c r="E8" s="72" t="s">
        <v>3</v>
      </c>
    </row>
    <row r="9" spans="1:5" ht="11.25">
      <c r="A9" s="44"/>
      <c r="B9" s="65">
        <v>2</v>
      </c>
      <c r="C9" s="71" t="s">
        <v>239</v>
      </c>
      <c r="D9" s="71"/>
      <c r="E9" s="72" t="s">
        <v>3</v>
      </c>
    </row>
    <row r="10" spans="1:5" ht="11.25">
      <c r="A10" s="44"/>
      <c r="B10" s="65">
        <v>3</v>
      </c>
      <c r="C10" s="71" t="s">
        <v>240</v>
      </c>
      <c r="D10" s="71"/>
      <c r="E10" s="72" t="s">
        <v>3</v>
      </c>
    </row>
    <row r="11" spans="1:5" ht="11.25">
      <c r="A11" s="44"/>
      <c r="B11" s="65">
        <v>4</v>
      </c>
      <c r="C11" s="71" t="s">
        <v>4</v>
      </c>
      <c r="D11" s="71"/>
      <c r="E11" s="72" t="s">
        <v>3</v>
      </c>
    </row>
    <row r="12" spans="1:5" ht="11.25">
      <c r="A12" s="44"/>
      <c r="B12" s="65">
        <v>5</v>
      </c>
      <c r="C12" s="71" t="s">
        <v>5</v>
      </c>
      <c r="D12" s="71"/>
      <c r="E12" s="72" t="s">
        <v>3</v>
      </c>
    </row>
    <row r="13" spans="1:5" s="1" customFormat="1" ht="11.25">
      <c r="A13" s="43"/>
      <c r="B13" s="65">
        <v>6</v>
      </c>
      <c r="C13" s="71" t="s">
        <v>234</v>
      </c>
      <c r="D13" s="71" t="s">
        <v>6</v>
      </c>
      <c r="E13" s="72"/>
    </row>
    <row r="14" spans="2:5" ht="12" thickBot="1">
      <c r="B14" s="66">
        <v>7</v>
      </c>
      <c r="C14" s="7" t="s">
        <v>241</v>
      </c>
      <c r="D14" s="7"/>
      <c r="E14" s="12" t="s">
        <v>3</v>
      </c>
    </row>
    <row r="15" spans="2:5" ht="11.25">
      <c r="B15" s="123"/>
      <c r="C15" s="123"/>
      <c r="D15" s="123"/>
      <c r="E15" s="123"/>
    </row>
  </sheetData>
  <sheetProtection password="CA22" sheet="1" objects="1" scenarios="1" selectLockedCells="1" selectUnlockedCells="1"/>
  <mergeCells count="7">
    <mergeCell ref="B5:E5"/>
    <mergeCell ref="B6:E6"/>
    <mergeCell ref="B15:E15"/>
    <mergeCell ref="A1:E1"/>
    <mergeCell ref="B2:E2"/>
    <mergeCell ref="B3:E3"/>
    <mergeCell ref="B4:E4"/>
  </mergeCells>
  <printOptions/>
  <pageMargins left="0.7" right="0" top="0.75" bottom="0.75" header="0.3" footer="0.3"/>
  <pageSetup horizontalDpi="1200" verticalDpi="12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showGridLines="0" view="pageBreakPreview" zoomScaleSheetLayoutView="100" zoomScalePageLayoutView="0" workbookViewId="0" topLeftCell="A1">
      <selection activeCell="O12" sqref="O12"/>
    </sheetView>
  </sheetViews>
  <sheetFormatPr defaultColWidth="9.140625" defaultRowHeight="15"/>
  <cols>
    <col min="1" max="1" width="5.28125" style="25" customWidth="1"/>
    <col min="2" max="2" width="19.28125" style="27" customWidth="1"/>
    <col min="3" max="3" width="6.421875" style="25" customWidth="1"/>
    <col min="4" max="4" width="8.7109375" style="25" customWidth="1"/>
    <col min="5" max="5" width="6.28125" style="25" customWidth="1"/>
    <col min="6" max="6" width="6.57421875" style="25" customWidth="1"/>
    <col min="7" max="7" width="8.28125" style="25" customWidth="1"/>
    <col min="8" max="8" width="7.28125" style="24" customWidth="1"/>
    <col min="9" max="9" width="8.7109375" style="25" customWidth="1"/>
    <col min="10" max="10" width="5.7109375" style="25" customWidth="1"/>
    <col min="11" max="11" width="8.28125" style="25" customWidth="1"/>
    <col min="12" max="12" width="9.57421875" style="24" customWidth="1"/>
    <col min="13" max="13" width="9.421875" style="25" customWidth="1"/>
    <col min="14" max="14" width="10.57421875" style="24" customWidth="1"/>
    <col min="15" max="15" width="6.57421875" style="25" customWidth="1"/>
    <col min="16" max="16" width="6.00390625" style="24" customWidth="1"/>
    <col min="17" max="17" width="6.28125" style="25" customWidth="1"/>
    <col min="18" max="18" width="11.00390625" style="24" customWidth="1"/>
    <col min="19" max="19" width="8.8515625" style="25" customWidth="1"/>
    <col min="20" max="16384" width="8.8515625" style="25" customWidth="1"/>
  </cols>
  <sheetData>
    <row r="1" spans="1:19" s="23" customFormat="1" ht="63" customHeight="1">
      <c r="A1" s="137" t="s">
        <v>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</row>
    <row r="2" spans="1:19" s="23" customFormat="1" ht="15" customHeight="1" thickBot="1">
      <c r="A2" s="134" t="s">
        <v>187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</row>
    <row r="3" spans="1:19" s="23" customFormat="1" ht="15" customHeight="1">
      <c r="A3" s="128" t="s">
        <v>248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30"/>
    </row>
    <row r="4" spans="1:19" ht="11.25">
      <c r="A4" s="131" t="s">
        <v>188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3"/>
    </row>
    <row r="5" spans="1:19" s="23" customFormat="1" ht="49.5" customHeight="1">
      <c r="A5" s="127" t="s">
        <v>221</v>
      </c>
      <c r="B5" s="126" t="s">
        <v>222</v>
      </c>
      <c r="C5" s="126" t="s">
        <v>223</v>
      </c>
      <c r="D5" s="126" t="s">
        <v>224</v>
      </c>
      <c r="E5" s="126" t="s">
        <v>193</v>
      </c>
      <c r="F5" s="126" t="s">
        <v>194</v>
      </c>
      <c r="G5" s="126" t="s">
        <v>195</v>
      </c>
      <c r="H5" s="125" t="s">
        <v>225</v>
      </c>
      <c r="I5" s="126" t="s">
        <v>197</v>
      </c>
      <c r="J5" s="126"/>
      <c r="K5" s="126"/>
      <c r="L5" s="126"/>
      <c r="M5" s="126" t="s">
        <v>226</v>
      </c>
      <c r="N5" s="125" t="s">
        <v>227</v>
      </c>
      <c r="O5" s="126" t="s">
        <v>228</v>
      </c>
      <c r="P5" s="126"/>
      <c r="Q5" s="126" t="s">
        <v>229</v>
      </c>
      <c r="R5" s="126"/>
      <c r="S5" s="141" t="s">
        <v>230</v>
      </c>
    </row>
    <row r="6" spans="1:19" s="23" customFormat="1" ht="49.5" customHeight="1">
      <c r="A6" s="127"/>
      <c r="B6" s="126"/>
      <c r="C6" s="126"/>
      <c r="D6" s="126"/>
      <c r="E6" s="126"/>
      <c r="F6" s="126"/>
      <c r="G6" s="126"/>
      <c r="H6" s="125"/>
      <c r="I6" s="126" t="s">
        <v>8</v>
      </c>
      <c r="J6" s="126"/>
      <c r="K6" s="126"/>
      <c r="L6" s="125" t="s">
        <v>9</v>
      </c>
      <c r="M6" s="126"/>
      <c r="N6" s="125"/>
      <c r="O6" s="126" t="s">
        <v>10</v>
      </c>
      <c r="P6" s="125" t="s">
        <v>11</v>
      </c>
      <c r="Q6" s="126" t="s">
        <v>10</v>
      </c>
      <c r="R6" s="125" t="s">
        <v>11</v>
      </c>
      <c r="S6" s="141"/>
    </row>
    <row r="7" spans="1:19" s="23" customFormat="1" ht="33" customHeight="1">
      <c r="A7" s="127"/>
      <c r="B7" s="126"/>
      <c r="C7" s="126"/>
      <c r="D7" s="126"/>
      <c r="E7" s="126"/>
      <c r="F7" s="126"/>
      <c r="G7" s="126"/>
      <c r="H7" s="125"/>
      <c r="I7" s="119" t="s">
        <v>235</v>
      </c>
      <c r="J7" s="119" t="s">
        <v>199</v>
      </c>
      <c r="K7" s="119" t="s">
        <v>12</v>
      </c>
      <c r="L7" s="125"/>
      <c r="M7" s="126"/>
      <c r="N7" s="125"/>
      <c r="O7" s="126"/>
      <c r="P7" s="125"/>
      <c r="Q7" s="126"/>
      <c r="R7" s="125"/>
      <c r="S7" s="141"/>
    </row>
    <row r="8" spans="1:19" s="23" customFormat="1" ht="22.5" customHeight="1">
      <c r="A8" s="40" t="s">
        <v>13</v>
      </c>
      <c r="B8" s="34"/>
      <c r="C8" s="120"/>
      <c r="D8" s="120"/>
      <c r="E8" s="120"/>
      <c r="F8" s="120"/>
      <c r="G8" s="120"/>
      <c r="H8" s="16"/>
      <c r="I8" s="140"/>
      <c r="J8" s="140"/>
      <c r="K8" s="140"/>
      <c r="L8" s="140"/>
      <c r="M8" s="120"/>
      <c r="N8" s="16"/>
      <c r="O8" s="140"/>
      <c r="P8" s="140"/>
      <c r="Q8" s="140"/>
      <c r="R8" s="140"/>
      <c r="S8" s="17"/>
    </row>
    <row r="9" spans="1:19" ht="11.25">
      <c r="A9" s="15" t="s">
        <v>14</v>
      </c>
      <c r="B9" s="34" t="s">
        <v>15</v>
      </c>
      <c r="C9" s="14">
        <v>48</v>
      </c>
      <c r="D9" s="14">
        <v>131972611</v>
      </c>
      <c r="E9" s="14">
        <v>0</v>
      </c>
      <c r="F9" s="14">
        <v>0</v>
      </c>
      <c r="G9" s="14">
        <f>D9+E9+F9</f>
        <v>131972611</v>
      </c>
      <c r="H9" s="19">
        <f>G9/243089931*100</f>
        <v>54.28962460810439</v>
      </c>
      <c r="I9" s="14">
        <f>G9</f>
        <v>131972611</v>
      </c>
      <c r="J9" s="14">
        <v>0</v>
      </c>
      <c r="K9" s="14">
        <f>I9+J9</f>
        <v>131972611</v>
      </c>
      <c r="L9" s="19">
        <f>K9/G14*100</f>
        <v>54.28962460810439</v>
      </c>
      <c r="M9" s="14">
        <v>0</v>
      </c>
      <c r="N9" s="19">
        <f aca="true" t="shared" si="0" ref="N9:N14">L9</f>
        <v>54.28962460810439</v>
      </c>
      <c r="O9" s="14">
        <v>0</v>
      </c>
      <c r="P9" s="36">
        <f>O9/243089931*100</f>
        <v>0</v>
      </c>
      <c r="Q9" s="14">
        <v>5584908</v>
      </c>
      <c r="R9" s="19">
        <f>Q9/G9*100</f>
        <v>4.231868989846689</v>
      </c>
      <c r="S9" s="18">
        <v>131972237</v>
      </c>
    </row>
    <row r="10" spans="1:19" ht="11.25">
      <c r="A10" s="15" t="s">
        <v>16</v>
      </c>
      <c r="B10" s="34" t="s">
        <v>17</v>
      </c>
      <c r="C10" s="14">
        <v>49475</v>
      </c>
      <c r="D10" s="14">
        <v>111117320</v>
      </c>
      <c r="E10" s="14">
        <v>0</v>
      </c>
      <c r="F10" s="14">
        <v>0</v>
      </c>
      <c r="G10" s="14">
        <f>D10+E10+F10</f>
        <v>111117320</v>
      </c>
      <c r="H10" s="19">
        <f>G10/243089931*100</f>
        <v>45.7103753918956</v>
      </c>
      <c r="I10" s="14">
        <f>G10</f>
        <v>111117320</v>
      </c>
      <c r="J10" s="14">
        <v>0</v>
      </c>
      <c r="K10" s="14">
        <f>I10+J10</f>
        <v>111117320</v>
      </c>
      <c r="L10" s="19">
        <f>K10/G14*100</f>
        <v>45.7103753918956</v>
      </c>
      <c r="M10" s="14">
        <v>0</v>
      </c>
      <c r="N10" s="19">
        <f t="shared" si="0"/>
        <v>45.7103753918956</v>
      </c>
      <c r="O10" s="14">
        <v>0</v>
      </c>
      <c r="P10" s="36">
        <f>O10/243089931*100</f>
        <v>0</v>
      </c>
      <c r="Q10" s="14">
        <v>0</v>
      </c>
      <c r="R10" s="19">
        <f>Q10/G10*100</f>
        <v>0</v>
      </c>
      <c r="S10" s="18">
        <v>106430615</v>
      </c>
    </row>
    <row r="11" spans="1:19" ht="11.25">
      <c r="A11" s="15" t="s">
        <v>18</v>
      </c>
      <c r="B11" s="34" t="s">
        <v>19</v>
      </c>
      <c r="C11" s="14">
        <f>SUM(C12:C13)</f>
        <v>0</v>
      </c>
      <c r="D11" s="14">
        <f aca="true" t="shared" si="1" ref="D11:S11">SUM(D12:D13)</f>
        <v>0</v>
      </c>
      <c r="E11" s="14">
        <f t="shared" si="1"/>
        <v>0</v>
      </c>
      <c r="F11" s="14">
        <f t="shared" si="1"/>
        <v>0</v>
      </c>
      <c r="G11" s="14">
        <f t="shared" si="1"/>
        <v>0</v>
      </c>
      <c r="H11" s="19">
        <f t="shared" si="1"/>
        <v>0</v>
      </c>
      <c r="I11" s="14">
        <f>G11</f>
        <v>0</v>
      </c>
      <c r="J11" s="14">
        <f t="shared" si="1"/>
        <v>0</v>
      </c>
      <c r="K11" s="14">
        <f t="shared" si="1"/>
        <v>0</v>
      </c>
      <c r="L11" s="19">
        <f>K11/G14*100</f>
        <v>0</v>
      </c>
      <c r="M11" s="14">
        <f t="shared" si="1"/>
        <v>0</v>
      </c>
      <c r="N11" s="19">
        <f t="shared" si="0"/>
        <v>0</v>
      </c>
      <c r="O11" s="14">
        <f t="shared" si="1"/>
        <v>0</v>
      </c>
      <c r="P11" s="36">
        <f t="shared" si="1"/>
        <v>0</v>
      </c>
      <c r="Q11" s="14">
        <f t="shared" si="1"/>
        <v>0</v>
      </c>
      <c r="R11" s="19">
        <v>0</v>
      </c>
      <c r="S11" s="42">
        <f t="shared" si="1"/>
        <v>0</v>
      </c>
    </row>
    <row r="12" spans="1:19" ht="11.25">
      <c r="A12" s="15" t="s">
        <v>20</v>
      </c>
      <c r="B12" s="34" t="s">
        <v>21</v>
      </c>
      <c r="C12" s="14">
        <v>0</v>
      </c>
      <c r="D12" s="14">
        <v>0</v>
      </c>
      <c r="E12" s="14">
        <v>0</v>
      </c>
      <c r="F12" s="14">
        <v>0</v>
      </c>
      <c r="G12" s="14">
        <f>D12+E12+F12</f>
        <v>0</v>
      </c>
      <c r="H12" s="19">
        <f>G12/243089931*100</f>
        <v>0</v>
      </c>
      <c r="I12" s="14">
        <f>G12</f>
        <v>0</v>
      </c>
      <c r="J12" s="14">
        <v>0</v>
      </c>
      <c r="K12" s="14">
        <f>I12+J12</f>
        <v>0</v>
      </c>
      <c r="L12" s="19">
        <f>K12/G14*100</f>
        <v>0</v>
      </c>
      <c r="M12" s="14">
        <v>0</v>
      </c>
      <c r="N12" s="19">
        <f t="shared" si="0"/>
        <v>0</v>
      </c>
      <c r="O12" s="14">
        <v>0</v>
      </c>
      <c r="P12" s="36">
        <f>O12/243089931*100</f>
        <v>0</v>
      </c>
      <c r="Q12" s="14">
        <v>0</v>
      </c>
      <c r="R12" s="19">
        <v>0</v>
      </c>
      <c r="S12" s="42">
        <v>0</v>
      </c>
    </row>
    <row r="13" spans="1:19" ht="11.25">
      <c r="A13" s="15" t="s">
        <v>22</v>
      </c>
      <c r="B13" s="34" t="s">
        <v>23</v>
      </c>
      <c r="C13" s="14">
        <v>0</v>
      </c>
      <c r="D13" s="14">
        <v>0</v>
      </c>
      <c r="E13" s="14">
        <v>0</v>
      </c>
      <c r="F13" s="14">
        <v>0</v>
      </c>
      <c r="G13" s="14">
        <f>D13+E13+F13</f>
        <v>0</v>
      </c>
      <c r="H13" s="19">
        <f>G13/243089931*100</f>
        <v>0</v>
      </c>
      <c r="I13" s="14">
        <f>G13</f>
        <v>0</v>
      </c>
      <c r="J13" s="14">
        <v>0</v>
      </c>
      <c r="K13" s="14">
        <f>I13+J13</f>
        <v>0</v>
      </c>
      <c r="L13" s="19">
        <f>K13/G14*100</f>
        <v>0</v>
      </c>
      <c r="M13" s="14">
        <v>0</v>
      </c>
      <c r="N13" s="19">
        <f t="shared" si="0"/>
        <v>0</v>
      </c>
      <c r="O13" s="14">
        <v>0</v>
      </c>
      <c r="P13" s="36">
        <f>O13/243089931*100</f>
        <v>0</v>
      </c>
      <c r="Q13" s="14">
        <v>0</v>
      </c>
      <c r="R13" s="19">
        <v>0</v>
      </c>
      <c r="S13" s="42">
        <v>0</v>
      </c>
    </row>
    <row r="14" spans="1:19" ht="12.75" customHeight="1" thickBot="1">
      <c r="A14" s="41"/>
      <c r="B14" s="35" t="s">
        <v>12</v>
      </c>
      <c r="C14" s="37">
        <f>C9+C10+C11</f>
        <v>49523</v>
      </c>
      <c r="D14" s="37">
        <f aca="true" t="shared" si="2" ref="D14:S14">D9+D10+D11</f>
        <v>243089931</v>
      </c>
      <c r="E14" s="37">
        <f t="shared" si="2"/>
        <v>0</v>
      </c>
      <c r="F14" s="37">
        <f t="shared" si="2"/>
        <v>0</v>
      </c>
      <c r="G14" s="37">
        <f t="shared" si="2"/>
        <v>243089931</v>
      </c>
      <c r="H14" s="38">
        <f t="shared" si="2"/>
        <v>100</v>
      </c>
      <c r="I14" s="37">
        <f t="shared" si="2"/>
        <v>243089931</v>
      </c>
      <c r="J14" s="37">
        <f t="shared" si="2"/>
        <v>0</v>
      </c>
      <c r="K14" s="37">
        <f>I14+J14</f>
        <v>243089931</v>
      </c>
      <c r="L14" s="45">
        <f>K14/G14*100</f>
        <v>100</v>
      </c>
      <c r="M14" s="37">
        <f t="shared" si="2"/>
        <v>0</v>
      </c>
      <c r="N14" s="45">
        <f t="shared" si="0"/>
        <v>100</v>
      </c>
      <c r="O14" s="37">
        <f t="shared" si="2"/>
        <v>0</v>
      </c>
      <c r="P14" s="70">
        <f t="shared" si="2"/>
        <v>0</v>
      </c>
      <c r="Q14" s="37">
        <f t="shared" si="2"/>
        <v>5584908</v>
      </c>
      <c r="R14" s="38">
        <f>Q14/G14*100</f>
        <v>2.297465788494547</v>
      </c>
      <c r="S14" s="39">
        <f t="shared" si="2"/>
        <v>238402852</v>
      </c>
    </row>
    <row r="16" ht="11.25">
      <c r="A16" s="26"/>
    </row>
  </sheetData>
  <sheetProtection password="CA22" sheet="1" objects="1" scenarios="1" selectLockedCells="1" selectUnlockedCells="1"/>
  <mergeCells count="27">
    <mergeCell ref="A3:S3"/>
    <mergeCell ref="A4:S4"/>
    <mergeCell ref="A2:S2"/>
    <mergeCell ref="A1:S1"/>
    <mergeCell ref="I8:L8"/>
    <mergeCell ref="O8:P8"/>
    <mergeCell ref="Q8:R8"/>
    <mergeCell ref="S5:S7"/>
    <mergeCell ref="I6:K6"/>
    <mergeCell ref="L6:L7"/>
    <mergeCell ref="Q5:R5"/>
    <mergeCell ref="A5:A7"/>
    <mergeCell ref="B5:B7"/>
    <mergeCell ref="C5:C7"/>
    <mergeCell ref="Q6:Q7"/>
    <mergeCell ref="D5:D7"/>
    <mergeCell ref="R6:R7"/>
    <mergeCell ref="E5:E7"/>
    <mergeCell ref="F5:F7"/>
    <mergeCell ref="G5:G7"/>
    <mergeCell ref="H5:H7"/>
    <mergeCell ref="I5:L5"/>
    <mergeCell ref="N5:N7"/>
    <mergeCell ref="O6:O7"/>
    <mergeCell ref="P6:P7"/>
    <mergeCell ref="M5:M7"/>
    <mergeCell ref="O5:P5"/>
  </mergeCells>
  <printOptions/>
  <pageMargins left="0.7" right="0.7" top="0.75" bottom="0.75" header="0.3" footer="0.3"/>
  <pageSetup horizontalDpi="600" verticalDpi="600" orientation="landscape" paperSize="9" scale="69" r:id="rId1"/>
  <ignoredErrors>
    <ignoredError sqref="G11:I11 K11:L11 P11 R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75"/>
  <sheetViews>
    <sheetView view="pageBreakPreview" zoomScale="72" zoomScaleNormal="75" zoomScaleSheetLayoutView="72" zoomScalePageLayoutView="0" workbookViewId="0" topLeftCell="B1">
      <selection activeCell="E5" sqref="E5:E7"/>
    </sheetView>
  </sheetViews>
  <sheetFormatPr defaultColWidth="9.140625" defaultRowHeight="15"/>
  <cols>
    <col min="1" max="1" width="5.28125" style="83" customWidth="1"/>
    <col min="2" max="2" width="24.7109375" style="115" customWidth="1"/>
    <col min="3" max="3" width="11.8515625" style="83" customWidth="1"/>
    <col min="4" max="4" width="7.00390625" style="83" customWidth="1"/>
    <col min="5" max="5" width="13.28125" style="83" customWidth="1"/>
    <col min="6" max="6" width="6.8515625" style="83" customWidth="1"/>
    <col min="7" max="7" width="6.421875" style="83" customWidth="1"/>
    <col min="8" max="8" width="12.00390625" style="83" customWidth="1"/>
    <col min="9" max="9" width="13.00390625" style="116" customWidth="1"/>
    <col min="10" max="10" width="11.421875" style="83" customWidth="1"/>
    <col min="11" max="11" width="6.8515625" style="83" customWidth="1"/>
    <col min="12" max="12" width="13.00390625" style="83" customWidth="1"/>
    <col min="13" max="13" width="7.140625" style="116" customWidth="1"/>
    <col min="14" max="14" width="11.28125" style="83" customWidth="1"/>
    <col min="15" max="15" width="11.7109375" style="116" customWidth="1"/>
    <col min="16" max="16" width="4.28125" style="83" customWidth="1"/>
    <col min="17" max="17" width="6.7109375" style="116" customWidth="1"/>
    <col min="18" max="18" width="10.421875" style="83" customWidth="1"/>
    <col min="19" max="19" width="7.8515625" style="116" customWidth="1"/>
    <col min="20" max="20" width="12.28125" style="83" customWidth="1"/>
    <col min="21" max="16384" width="8.8515625" style="83" customWidth="1"/>
  </cols>
  <sheetData>
    <row r="1" spans="1:20" s="81" customFormat="1" ht="19.5" customHeight="1">
      <c r="A1" s="145" t="s">
        <v>216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7"/>
    </row>
    <row r="2" spans="1:20" s="81" customFormat="1" ht="12.75" customHeight="1">
      <c r="A2" s="149" t="s">
        <v>187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</row>
    <row r="3" spans="1:20" s="81" customFormat="1" ht="14.25" customHeight="1">
      <c r="A3" s="149" t="s">
        <v>248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</row>
    <row r="4" spans="1:20" ht="13.5" customHeight="1">
      <c r="A4" s="149" t="s">
        <v>188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1"/>
    </row>
    <row r="5" spans="1:20" s="81" customFormat="1" ht="49.5" customHeight="1">
      <c r="A5" s="148"/>
      <c r="B5" s="142" t="s">
        <v>189</v>
      </c>
      <c r="C5" s="142" t="s">
        <v>190</v>
      </c>
      <c r="D5" s="142" t="s">
        <v>191</v>
      </c>
      <c r="E5" s="142" t="s">
        <v>192</v>
      </c>
      <c r="F5" s="142" t="s">
        <v>193</v>
      </c>
      <c r="G5" s="142" t="s">
        <v>194</v>
      </c>
      <c r="H5" s="142" t="s">
        <v>195</v>
      </c>
      <c r="I5" s="144" t="s">
        <v>196</v>
      </c>
      <c r="J5" s="142" t="s">
        <v>197</v>
      </c>
      <c r="K5" s="142"/>
      <c r="L5" s="142"/>
      <c r="M5" s="142"/>
      <c r="N5" s="142" t="s">
        <v>201</v>
      </c>
      <c r="O5" s="144" t="s">
        <v>202</v>
      </c>
      <c r="P5" s="142" t="s">
        <v>203</v>
      </c>
      <c r="Q5" s="142"/>
      <c r="R5" s="142" t="s">
        <v>208</v>
      </c>
      <c r="S5" s="142"/>
      <c r="T5" s="152" t="s">
        <v>209</v>
      </c>
    </row>
    <row r="6" spans="1:20" s="81" customFormat="1" ht="57" customHeight="1">
      <c r="A6" s="148"/>
      <c r="B6" s="143"/>
      <c r="C6" s="142"/>
      <c r="D6" s="142"/>
      <c r="E6" s="142"/>
      <c r="F6" s="142"/>
      <c r="G6" s="142"/>
      <c r="H6" s="142"/>
      <c r="I6" s="144"/>
      <c r="J6" s="142" t="s">
        <v>8</v>
      </c>
      <c r="K6" s="142"/>
      <c r="L6" s="142"/>
      <c r="M6" s="144" t="s">
        <v>200</v>
      </c>
      <c r="N6" s="142"/>
      <c r="O6" s="144"/>
      <c r="P6" s="142" t="s">
        <v>204</v>
      </c>
      <c r="Q6" s="144" t="s">
        <v>205</v>
      </c>
      <c r="R6" s="142" t="s">
        <v>206</v>
      </c>
      <c r="S6" s="144" t="s">
        <v>217</v>
      </c>
      <c r="T6" s="152"/>
    </row>
    <row r="7" spans="1:20" s="81" customFormat="1" ht="97.5" customHeight="1">
      <c r="A7" s="148"/>
      <c r="B7" s="143"/>
      <c r="C7" s="142"/>
      <c r="D7" s="142"/>
      <c r="E7" s="142"/>
      <c r="F7" s="142"/>
      <c r="G7" s="142"/>
      <c r="H7" s="142"/>
      <c r="I7" s="144"/>
      <c r="J7" s="84" t="s">
        <v>198</v>
      </c>
      <c r="K7" s="84" t="s">
        <v>199</v>
      </c>
      <c r="L7" s="84" t="s">
        <v>12</v>
      </c>
      <c r="M7" s="144"/>
      <c r="N7" s="142"/>
      <c r="O7" s="144"/>
      <c r="P7" s="142"/>
      <c r="Q7" s="144"/>
      <c r="R7" s="142"/>
      <c r="S7" s="144"/>
      <c r="T7" s="152"/>
    </row>
    <row r="8" spans="1:20" ht="26.25">
      <c r="A8" s="85">
        <v>1</v>
      </c>
      <c r="B8" s="86" t="s">
        <v>24</v>
      </c>
      <c r="C8" s="87"/>
      <c r="D8" s="88"/>
      <c r="E8" s="88"/>
      <c r="F8" s="88"/>
      <c r="G8" s="88"/>
      <c r="H8" s="88"/>
      <c r="I8" s="89"/>
      <c r="J8" s="88"/>
      <c r="K8" s="88"/>
      <c r="L8" s="88"/>
      <c r="M8" s="89"/>
      <c r="N8" s="88"/>
      <c r="O8" s="89"/>
      <c r="P8" s="88"/>
      <c r="Q8" s="89"/>
      <c r="R8" s="101"/>
      <c r="S8" s="89"/>
      <c r="T8" s="90"/>
    </row>
    <row r="9" spans="1:20" ht="14.25" customHeight="1">
      <c r="A9" s="85" t="s">
        <v>25</v>
      </c>
      <c r="B9" s="91" t="s">
        <v>26</v>
      </c>
      <c r="C9" s="87"/>
      <c r="D9" s="88">
        <v>38</v>
      </c>
      <c r="E9" s="88">
        <f aca="true" t="shared" si="0" ref="E9:K9">SUM(E10:E47)</f>
        <v>39920012</v>
      </c>
      <c r="F9" s="88">
        <f t="shared" si="0"/>
        <v>0</v>
      </c>
      <c r="G9" s="88">
        <f t="shared" si="0"/>
        <v>0</v>
      </c>
      <c r="H9" s="88">
        <f t="shared" si="0"/>
        <v>39920012</v>
      </c>
      <c r="I9" s="92">
        <f t="shared" si="0"/>
        <v>16.421910951136844</v>
      </c>
      <c r="J9" s="88">
        <f t="shared" si="0"/>
        <v>39920012</v>
      </c>
      <c r="K9" s="88">
        <f t="shared" si="0"/>
        <v>0</v>
      </c>
      <c r="L9" s="88">
        <f aca="true" t="shared" si="1" ref="L9:L49">J9+K9</f>
        <v>39920012</v>
      </c>
      <c r="M9" s="92">
        <f aca="true" t="shared" si="2" ref="M9:M72">L9/243089931*100</f>
        <v>16.421910951136844</v>
      </c>
      <c r="N9" s="88">
        <f>SUM(N10:N47)</f>
        <v>0</v>
      </c>
      <c r="O9" s="93">
        <f>SUM(O10:O47)</f>
        <v>0</v>
      </c>
      <c r="P9" s="88">
        <f>SUM(P10:P47)</f>
        <v>0</v>
      </c>
      <c r="Q9" s="93">
        <f>SUM(Q10:Q47)</f>
        <v>0</v>
      </c>
      <c r="R9" s="88">
        <f>SUM(R10:R47)</f>
        <v>5584908</v>
      </c>
      <c r="S9" s="92">
        <f aca="true" t="shared" si="3" ref="S9:S72">R9/H9*100</f>
        <v>13.990246295517144</v>
      </c>
      <c r="T9" s="90">
        <f>SUM(T10:T47)</f>
        <v>39919638</v>
      </c>
    </row>
    <row r="10" spans="1:20" ht="14.25" customHeight="1">
      <c r="A10" s="85"/>
      <c r="B10" s="94" t="s">
        <v>29</v>
      </c>
      <c r="C10" s="95" t="s">
        <v>30</v>
      </c>
      <c r="D10" s="96"/>
      <c r="E10" s="96">
        <v>13783920</v>
      </c>
      <c r="F10" s="96">
        <v>0</v>
      </c>
      <c r="G10" s="96">
        <v>0</v>
      </c>
      <c r="H10" s="96">
        <f aca="true" t="shared" si="4" ref="H10:H56">E10+F10+G10</f>
        <v>13783920</v>
      </c>
      <c r="I10" s="92">
        <f aca="true" t="shared" si="5" ref="I10:I56">H10/243089931*100</f>
        <v>5.670296561974836</v>
      </c>
      <c r="J10" s="96">
        <f>H10</f>
        <v>13783920</v>
      </c>
      <c r="K10" s="88">
        <f>SUM(K11:K48)</f>
        <v>0</v>
      </c>
      <c r="L10" s="88">
        <f t="shared" si="1"/>
        <v>13783920</v>
      </c>
      <c r="M10" s="92">
        <f t="shared" si="2"/>
        <v>5.670296561974836</v>
      </c>
      <c r="N10" s="96">
        <v>0</v>
      </c>
      <c r="O10" s="97">
        <v>0</v>
      </c>
      <c r="P10" s="96">
        <v>0</v>
      </c>
      <c r="Q10" s="97">
        <f aca="true" t="shared" si="6" ref="Q10:Q54">P10/243089931*100</f>
        <v>0</v>
      </c>
      <c r="R10" s="96">
        <v>1623408</v>
      </c>
      <c r="S10" s="92">
        <f t="shared" si="3"/>
        <v>11.777549492452074</v>
      </c>
      <c r="T10" s="98">
        <f>H10</f>
        <v>13783920</v>
      </c>
    </row>
    <row r="11" spans="1:20" ht="15" customHeight="1">
      <c r="A11" s="99"/>
      <c r="B11" s="94" t="s">
        <v>27</v>
      </c>
      <c r="C11" s="95" t="s">
        <v>28</v>
      </c>
      <c r="D11" s="96"/>
      <c r="E11" s="96">
        <v>15688241</v>
      </c>
      <c r="F11" s="96">
        <v>0</v>
      </c>
      <c r="G11" s="96">
        <v>0</v>
      </c>
      <c r="H11" s="96">
        <f t="shared" si="4"/>
        <v>15688241</v>
      </c>
      <c r="I11" s="92">
        <f t="shared" si="5"/>
        <v>6.453677836619239</v>
      </c>
      <c r="J11" s="96">
        <f aca="true" t="shared" si="7" ref="J11:J72">H11</f>
        <v>15688241</v>
      </c>
      <c r="K11" s="88">
        <f>SUM(K12:K49)</f>
        <v>0</v>
      </c>
      <c r="L11" s="88">
        <f t="shared" si="1"/>
        <v>15688241</v>
      </c>
      <c r="M11" s="92">
        <f t="shared" si="2"/>
        <v>6.453677836619239</v>
      </c>
      <c r="N11" s="96">
        <v>0</v>
      </c>
      <c r="O11" s="97">
        <v>0</v>
      </c>
      <c r="P11" s="96">
        <v>0</v>
      </c>
      <c r="Q11" s="97">
        <f t="shared" si="6"/>
        <v>0</v>
      </c>
      <c r="R11" s="96">
        <v>3937500</v>
      </c>
      <c r="S11" s="92">
        <f t="shared" si="3"/>
        <v>25.098416068442596</v>
      </c>
      <c r="T11" s="98">
        <f aca="true" t="shared" si="8" ref="T11:T47">H11</f>
        <v>15688241</v>
      </c>
    </row>
    <row r="12" spans="1:20" ht="14.25" customHeight="1">
      <c r="A12" s="99"/>
      <c r="B12" s="94" t="s">
        <v>31</v>
      </c>
      <c r="C12" s="95" t="s">
        <v>32</v>
      </c>
      <c r="D12" s="96"/>
      <c r="E12" s="96">
        <v>2065181</v>
      </c>
      <c r="F12" s="96">
        <v>0</v>
      </c>
      <c r="G12" s="96">
        <v>0</v>
      </c>
      <c r="H12" s="96">
        <f t="shared" si="4"/>
        <v>2065181</v>
      </c>
      <c r="I12" s="92">
        <f t="shared" si="5"/>
        <v>0.8495543157647282</v>
      </c>
      <c r="J12" s="96">
        <f t="shared" si="7"/>
        <v>2065181</v>
      </c>
      <c r="K12" s="88">
        <f>SUM(K13:K51)</f>
        <v>0</v>
      </c>
      <c r="L12" s="88">
        <f t="shared" si="1"/>
        <v>2065181</v>
      </c>
      <c r="M12" s="92">
        <f t="shared" si="2"/>
        <v>0.8495543157647282</v>
      </c>
      <c r="N12" s="96">
        <v>0</v>
      </c>
      <c r="O12" s="97">
        <v>0</v>
      </c>
      <c r="P12" s="96">
        <v>0</v>
      </c>
      <c r="Q12" s="97">
        <f t="shared" si="6"/>
        <v>0</v>
      </c>
      <c r="R12" s="96">
        <v>0</v>
      </c>
      <c r="S12" s="97">
        <f t="shared" si="3"/>
        <v>0</v>
      </c>
      <c r="T12" s="98">
        <f t="shared" si="8"/>
        <v>2065181</v>
      </c>
    </row>
    <row r="13" spans="1:20" ht="15" customHeight="1">
      <c r="A13" s="99"/>
      <c r="B13" s="94" t="s">
        <v>33</v>
      </c>
      <c r="C13" s="95" t="s">
        <v>34</v>
      </c>
      <c r="D13" s="96"/>
      <c r="E13" s="96">
        <v>1591546</v>
      </c>
      <c r="F13" s="96">
        <v>0</v>
      </c>
      <c r="G13" s="96">
        <v>0</v>
      </c>
      <c r="H13" s="96">
        <f t="shared" si="4"/>
        <v>1591546</v>
      </c>
      <c r="I13" s="92">
        <f t="shared" si="5"/>
        <v>0.6547149005525861</v>
      </c>
      <c r="J13" s="96">
        <f t="shared" si="7"/>
        <v>1591546</v>
      </c>
      <c r="K13" s="88">
        <f>SUM(K14:K52)</f>
        <v>0</v>
      </c>
      <c r="L13" s="88">
        <f t="shared" si="1"/>
        <v>1591546</v>
      </c>
      <c r="M13" s="92">
        <f t="shared" si="2"/>
        <v>0.6547149005525861</v>
      </c>
      <c r="N13" s="96">
        <v>0</v>
      </c>
      <c r="O13" s="97">
        <v>0</v>
      </c>
      <c r="P13" s="96">
        <v>0</v>
      </c>
      <c r="Q13" s="97">
        <f t="shared" si="6"/>
        <v>0</v>
      </c>
      <c r="R13" s="96">
        <v>0</v>
      </c>
      <c r="S13" s="97">
        <f t="shared" si="3"/>
        <v>0</v>
      </c>
      <c r="T13" s="98">
        <f t="shared" si="8"/>
        <v>1591546</v>
      </c>
    </row>
    <row r="14" spans="1:20" ht="14.25" customHeight="1">
      <c r="A14" s="99"/>
      <c r="B14" s="94" t="s">
        <v>35</v>
      </c>
      <c r="C14" s="95" t="s">
        <v>36</v>
      </c>
      <c r="D14" s="96"/>
      <c r="E14" s="96">
        <v>816000</v>
      </c>
      <c r="F14" s="96">
        <v>0</v>
      </c>
      <c r="G14" s="96">
        <v>0</v>
      </c>
      <c r="H14" s="96">
        <f t="shared" si="4"/>
        <v>816000</v>
      </c>
      <c r="I14" s="92">
        <f t="shared" si="5"/>
        <v>0.33567823917807604</v>
      </c>
      <c r="J14" s="96">
        <f t="shared" si="7"/>
        <v>816000</v>
      </c>
      <c r="K14" s="88">
        <f>SUM(K15:K53)</f>
        <v>0</v>
      </c>
      <c r="L14" s="88">
        <f t="shared" si="1"/>
        <v>816000</v>
      </c>
      <c r="M14" s="92">
        <f t="shared" si="2"/>
        <v>0.33567823917807604</v>
      </c>
      <c r="N14" s="96">
        <v>0</v>
      </c>
      <c r="O14" s="97">
        <v>0</v>
      </c>
      <c r="P14" s="96">
        <v>0</v>
      </c>
      <c r="Q14" s="97">
        <f t="shared" si="6"/>
        <v>0</v>
      </c>
      <c r="R14" s="96">
        <v>0</v>
      </c>
      <c r="S14" s="97">
        <f t="shared" si="3"/>
        <v>0</v>
      </c>
      <c r="T14" s="98">
        <f t="shared" si="8"/>
        <v>816000</v>
      </c>
    </row>
    <row r="15" spans="1:20" ht="15" customHeight="1">
      <c r="A15" s="99"/>
      <c r="B15" s="94" t="s">
        <v>37</v>
      </c>
      <c r="C15" s="95" t="s">
        <v>38</v>
      </c>
      <c r="D15" s="96"/>
      <c r="E15" s="96">
        <v>655638</v>
      </c>
      <c r="F15" s="96">
        <v>0</v>
      </c>
      <c r="G15" s="96">
        <v>0</v>
      </c>
      <c r="H15" s="96">
        <f t="shared" si="4"/>
        <v>655638</v>
      </c>
      <c r="I15" s="92">
        <f t="shared" si="5"/>
        <v>0.2697100605125434</v>
      </c>
      <c r="J15" s="96">
        <f t="shared" si="7"/>
        <v>655638</v>
      </c>
      <c r="K15" s="88">
        <f>SUM(K16:K54)</f>
        <v>0</v>
      </c>
      <c r="L15" s="88">
        <f t="shared" si="1"/>
        <v>655638</v>
      </c>
      <c r="M15" s="92">
        <f t="shared" si="2"/>
        <v>0.2697100605125434</v>
      </c>
      <c r="N15" s="96">
        <v>0</v>
      </c>
      <c r="O15" s="97">
        <v>0</v>
      </c>
      <c r="P15" s="96">
        <v>0</v>
      </c>
      <c r="Q15" s="97">
        <f t="shared" si="6"/>
        <v>0</v>
      </c>
      <c r="R15" s="96">
        <v>0</v>
      </c>
      <c r="S15" s="97">
        <f t="shared" si="3"/>
        <v>0</v>
      </c>
      <c r="T15" s="98">
        <f t="shared" si="8"/>
        <v>655638</v>
      </c>
    </row>
    <row r="16" spans="1:20" ht="15" customHeight="1">
      <c r="A16" s="99"/>
      <c r="B16" s="94" t="s">
        <v>39</v>
      </c>
      <c r="C16" s="95" t="s">
        <v>40</v>
      </c>
      <c r="D16" s="96"/>
      <c r="E16" s="96">
        <v>400000</v>
      </c>
      <c r="F16" s="96">
        <v>0</v>
      </c>
      <c r="G16" s="96">
        <v>0</v>
      </c>
      <c r="H16" s="96">
        <f t="shared" si="4"/>
        <v>400000</v>
      </c>
      <c r="I16" s="92">
        <f t="shared" si="5"/>
        <v>0.1645481564598412</v>
      </c>
      <c r="J16" s="96">
        <f t="shared" si="7"/>
        <v>400000</v>
      </c>
      <c r="K16" s="88">
        <f aca="true" t="shared" si="9" ref="K16:K28">SUM(K17:K57)</f>
        <v>0</v>
      </c>
      <c r="L16" s="88">
        <f t="shared" si="1"/>
        <v>400000</v>
      </c>
      <c r="M16" s="92">
        <f t="shared" si="2"/>
        <v>0.1645481564598412</v>
      </c>
      <c r="N16" s="96">
        <v>0</v>
      </c>
      <c r="O16" s="97">
        <v>0</v>
      </c>
      <c r="P16" s="96">
        <v>0</v>
      </c>
      <c r="Q16" s="97">
        <f t="shared" si="6"/>
        <v>0</v>
      </c>
      <c r="R16" s="96">
        <v>0</v>
      </c>
      <c r="S16" s="97">
        <f t="shared" si="3"/>
        <v>0</v>
      </c>
      <c r="T16" s="98">
        <f t="shared" si="8"/>
        <v>400000</v>
      </c>
    </row>
    <row r="17" spans="1:20" ht="14.25" customHeight="1">
      <c r="A17" s="99"/>
      <c r="B17" s="94" t="s">
        <v>41</v>
      </c>
      <c r="C17" s="95" t="s">
        <v>42</v>
      </c>
      <c r="D17" s="96"/>
      <c r="E17" s="96">
        <v>717086</v>
      </c>
      <c r="F17" s="96">
        <v>0</v>
      </c>
      <c r="G17" s="96">
        <v>0</v>
      </c>
      <c r="H17" s="96">
        <f t="shared" si="4"/>
        <v>717086</v>
      </c>
      <c r="I17" s="92">
        <f t="shared" si="5"/>
        <v>0.2949879483079042</v>
      </c>
      <c r="J17" s="96">
        <f t="shared" si="7"/>
        <v>717086</v>
      </c>
      <c r="K17" s="88">
        <f t="shared" si="9"/>
        <v>0</v>
      </c>
      <c r="L17" s="88">
        <f t="shared" si="1"/>
        <v>717086</v>
      </c>
      <c r="M17" s="92">
        <f t="shared" si="2"/>
        <v>0.2949879483079042</v>
      </c>
      <c r="N17" s="96">
        <v>0</v>
      </c>
      <c r="O17" s="97">
        <v>0</v>
      </c>
      <c r="P17" s="96">
        <v>0</v>
      </c>
      <c r="Q17" s="97">
        <f t="shared" si="6"/>
        <v>0</v>
      </c>
      <c r="R17" s="96">
        <v>0</v>
      </c>
      <c r="S17" s="97">
        <f t="shared" si="3"/>
        <v>0</v>
      </c>
      <c r="T17" s="98">
        <f t="shared" si="8"/>
        <v>717086</v>
      </c>
    </row>
    <row r="18" spans="1:20" ht="15.75" customHeight="1">
      <c r="A18" s="99"/>
      <c r="B18" s="100" t="s">
        <v>43</v>
      </c>
      <c r="C18" s="95" t="s">
        <v>44</v>
      </c>
      <c r="D18" s="96"/>
      <c r="E18" s="96">
        <v>364800</v>
      </c>
      <c r="F18" s="96">
        <v>0</v>
      </c>
      <c r="G18" s="96">
        <v>0</v>
      </c>
      <c r="H18" s="96">
        <f t="shared" si="4"/>
        <v>364800</v>
      </c>
      <c r="I18" s="92">
        <f t="shared" si="5"/>
        <v>0.15006791869137517</v>
      </c>
      <c r="J18" s="96">
        <f t="shared" si="7"/>
        <v>364800</v>
      </c>
      <c r="K18" s="88">
        <f t="shared" si="9"/>
        <v>0</v>
      </c>
      <c r="L18" s="88">
        <f t="shared" si="1"/>
        <v>364800</v>
      </c>
      <c r="M18" s="92">
        <f t="shared" si="2"/>
        <v>0.15006791869137517</v>
      </c>
      <c r="N18" s="96">
        <v>0</v>
      </c>
      <c r="O18" s="97">
        <v>0</v>
      </c>
      <c r="P18" s="96">
        <v>0</v>
      </c>
      <c r="Q18" s="97">
        <f t="shared" si="6"/>
        <v>0</v>
      </c>
      <c r="R18" s="96">
        <v>0</v>
      </c>
      <c r="S18" s="97">
        <f t="shared" si="3"/>
        <v>0</v>
      </c>
      <c r="T18" s="98">
        <f t="shared" si="8"/>
        <v>364800</v>
      </c>
    </row>
    <row r="19" spans="1:20" ht="15.75" customHeight="1">
      <c r="A19" s="99"/>
      <c r="B19" s="94" t="s">
        <v>45</v>
      </c>
      <c r="C19" s="95" t="s">
        <v>236</v>
      </c>
      <c r="D19" s="96"/>
      <c r="E19" s="96">
        <v>320674</v>
      </c>
      <c r="F19" s="96">
        <v>0</v>
      </c>
      <c r="G19" s="96">
        <v>0</v>
      </c>
      <c r="H19" s="96">
        <f t="shared" si="4"/>
        <v>320674</v>
      </c>
      <c r="I19" s="92">
        <f t="shared" si="5"/>
        <v>0.13191578881150778</v>
      </c>
      <c r="J19" s="96">
        <f t="shared" si="7"/>
        <v>320674</v>
      </c>
      <c r="K19" s="88">
        <f t="shared" si="9"/>
        <v>0</v>
      </c>
      <c r="L19" s="88">
        <f t="shared" si="1"/>
        <v>320674</v>
      </c>
      <c r="M19" s="92">
        <f t="shared" si="2"/>
        <v>0.13191578881150778</v>
      </c>
      <c r="N19" s="96">
        <v>0</v>
      </c>
      <c r="O19" s="97">
        <v>0</v>
      </c>
      <c r="P19" s="96">
        <v>0</v>
      </c>
      <c r="Q19" s="97">
        <f t="shared" si="6"/>
        <v>0</v>
      </c>
      <c r="R19" s="96">
        <v>0</v>
      </c>
      <c r="S19" s="97">
        <f t="shared" si="3"/>
        <v>0</v>
      </c>
      <c r="T19" s="98">
        <f>H19-374</f>
        <v>320300</v>
      </c>
    </row>
    <row r="20" spans="1:20" ht="14.25" customHeight="1">
      <c r="A20" s="99"/>
      <c r="B20" s="94" t="s">
        <v>46</v>
      </c>
      <c r="C20" s="95" t="s">
        <v>47</v>
      </c>
      <c r="D20" s="96"/>
      <c r="E20" s="96">
        <v>316160</v>
      </c>
      <c r="F20" s="96">
        <v>0</v>
      </c>
      <c r="G20" s="96">
        <v>0</v>
      </c>
      <c r="H20" s="96">
        <f t="shared" si="4"/>
        <v>316160</v>
      </c>
      <c r="I20" s="92">
        <f t="shared" si="5"/>
        <v>0.13005886286585847</v>
      </c>
      <c r="J20" s="96">
        <f t="shared" si="7"/>
        <v>316160</v>
      </c>
      <c r="K20" s="88">
        <f t="shared" si="9"/>
        <v>0</v>
      </c>
      <c r="L20" s="88">
        <f t="shared" si="1"/>
        <v>316160</v>
      </c>
      <c r="M20" s="92">
        <f t="shared" si="2"/>
        <v>0.13005886286585847</v>
      </c>
      <c r="N20" s="96">
        <v>0</v>
      </c>
      <c r="O20" s="97">
        <v>0</v>
      </c>
      <c r="P20" s="96">
        <v>0</v>
      </c>
      <c r="Q20" s="97">
        <f t="shared" si="6"/>
        <v>0</v>
      </c>
      <c r="R20" s="96">
        <v>0</v>
      </c>
      <c r="S20" s="97">
        <f t="shared" si="3"/>
        <v>0</v>
      </c>
      <c r="T20" s="98">
        <f t="shared" si="8"/>
        <v>316160</v>
      </c>
    </row>
    <row r="21" spans="1:20" ht="15" customHeight="1">
      <c r="A21" s="99"/>
      <c r="B21" s="94" t="s">
        <v>48</v>
      </c>
      <c r="C21" s="95" t="s">
        <v>49</v>
      </c>
      <c r="D21" s="96"/>
      <c r="E21" s="96">
        <v>307040</v>
      </c>
      <c r="F21" s="96">
        <v>0</v>
      </c>
      <c r="G21" s="96">
        <v>0</v>
      </c>
      <c r="H21" s="96">
        <f t="shared" si="4"/>
        <v>307040</v>
      </c>
      <c r="I21" s="92">
        <f t="shared" si="5"/>
        <v>0.1263071648985741</v>
      </c>
      <c r="J21" s="96">
        <f t="shared" si="7"/>
        <v>307040</v>
      </c>
      <c r="K21" s="88">
        <f t="shared" si="9"/>
        <v>0</v>
      </c>
      <c r="L21" s="88">
        <f t="shared" si="1"/>
        <v>307040</v>
      </c>
      <c r="M21" s="92">
        <f t="shared" si="2"/>
        <v>0.1263071648985741</v>
      </c>
      <c r="N21" s="96">
        <v>0</v>
      </c>
      <c r="O21" s="97">
        <v>0</v>
      </c>
      <c r="P21" s="96">
        <v>0</v>
      </c>
      <c r="Q21" s="97">
        <f t="shared" si="6"/>
        <v>0</v>
      </c>
      <c r="R21" s="96">
        <v>0</v>
      </c>
      <c r="S21" s="97">
        <f t="shared" si="3"/>
        <v>0</v>
      </c>
      <c r="T21" s="98">
        <f t="shared" si="8"/>
        <v>307040</v>
      </c>
    </row>
    <row r="22" spans="1:20" ht="14.25" customHeight="1">
      <c r="A22" s="99"/>
      <c r="B22" s="94" t="s">
        <v>50</v>
      </c>
      <c r="C22" s="95" t="s">
        <v>51</v>
      </c>
      <c r="D22" s="96"/>
      <c r="E22" s="96">
        <v>306423</v>
      </c>
      <c r="F22" s="96">
        <v>0</v>
      </c>
      <c r="G22" s="96">
        <v>0</v>
      </c>
      <c r="H22" s="96">
        <f t="shared" si="4"/>
        <v>306423</v>
      </c>
      <c r="I22" s="92">
        <f t="shared" si="5"/>
        <v>0.12605334936723478</v>
      </c>
      <c r="J22" s="96">
        <f t="shared" si="7"/>
        <v>306423</v>
      </c>
      <c r="K22" s="88">
        <f t="shared" si="9"/>
        <v>0</v>
      </c>
      <c r="L22" s="88">
        <f t="shared" si="1"/>
        <v>306423</v>
      </c>
      <c r="M22" s="92">
        <f t="shared" si="2"/>
        <v>0.12605334936723478</v>
      </c>
      <c r="N22" s="96">
        <v>0</v>
      </c>
      <c r="O22" s="97">
        <v>0</v>
      </c>
      <c r="P22" s="96">
        <v>0</v>
      </c>
      <c r="Q22" s="97">
        <f t="shared" si="6"/>
        <v>0</v>
      </c>
      <c r="R22" s="96">
        <v>0</v>
      </c>
      <c r="S22" s="97">
        <f t="shared" si="3"/>
        <v>0</v>
      </c>
      <c r="T22" s="98">
        <f t="shared" si="8"/>
        <v>306423</v>
      </c>
    </row>
    <row r="23" spans="1:20" ht="14.25" customHeight="1">
      <c r="A23" s="99"/>
      <c r="B23" s="94" t="s">
        <v>52</v>
      </c>
      <c r="C23" s="95" t="s">
        <v>53</v>
      </c>
      <c r="D23" s="96"/>
      <c r="E23" s="96">
        <v>291086</v>
      </c>
      <c r="F23" s="96">
        <v>0</v>
      </c>
      <c r="G23" s="96">
        <v>0</v>
      </c>
      <c r="H23" s="96">
        <f t="shared" si="4"/>
        <v>291086</v>
      </c>
      <c r="I23" s="92">
        <f t="shared" si="5"/>
        <v>0.11974416167817334</v>
      </c>
      <c r="J23" s="96">
        <f t="shared" si="7"/>
        <v>291086</v>
      </c>
      <c r="K23" s="88">
        <f t="shared" si="9"/>
        <v>0</v>
      </c>
      <c r="L23" s="88">
        <f t="shared" si="1"/>
        <v>291086</v>
      </c>
      <c r="M23" s="92">
        <f t="shared" si="2"/>
        <v>0.11974416167817334</v>
      </c>
      <c r="N23" s="96">
        <v>0</v>
      </c>
      <c r="O23" s="97">
        <v>0</v>
      </c>
      <c r="P23" s="96">
        <v>0</v>
      </c>
      <c r="Q23" s="97">
        <f t="shared" si="6"/>
        <v>0</v>
      </c>
      <c r="R23" s="96">
        <v>0</v>
      </c>
      <c r="S23" s="97">
        <f t="shared" si="3"/>
        <v>0</v>
      </c>
      <c r="T23" s="98">
        <f t="shared" si="8"/>
        <v>291086</v>
      </c>
    </row>
    <row r="24" spans="1:20" ht="14.25" customHeight="1">
      <c r="A24" s="99"/>
      <c r="B24" s="94" t="s">
        <v>54</v>
      </c>
      <c r="C24" s="95" t="s">
        <v>55</v>
      </c>
      <c r="D24" s="96"/>
      <c r="E24" s="96">
        <v>282719</v>
      </c>
      <c r="F24" s="96">
        <v>0</v>
      </c>
      <c r="G24" s="96">
        <v>0</v>
      </c>
      <c r="H24" s="96">
        <f t="shared" si="4"/>
        <v>282719</v>
      </c>
      <c r="I24" s="92">
        <f t="shared" si="5"/>
        <v>0.11630222561542461</v>
      </c>
      <c r="J24" s="96">
        <f t="shared" si="7"/>
        <v>282719</v>
      </c>
      <c r="K24" s="88">
        <f t="shared" si="9"/>
        <v>0</v>
      </c>
      <c r="L24" s="88">
        <f t="shared" si="1"/>
        <v>282719</v>
      </c>
      <c r="M24" s="92">
        <f t="shared" si="2"/>
        <v>0.11630222561542461</v>
      </c>
      <c r="N24" s="96">
        <v>0</v>
      </c>
      <c r="O24" s="97">
        <v>0</v>
      </c>
      <c r="P24" s="96">
        <v>0</v>
      </c>
      <c r="Q24" s="97">
        <f t="shared" si="6"/>
        <v>0</v>
      </c>
      <c r="R24" s="96">
        <v>0</v>
      </c>
      <c r="S24" s="97">
        <f t="shared" si="3"/>
        <v>0</v>
      </c>
      <c r="T24" s="98">
        <f t="shared" si="8"/>
        <v>282719</v>
      </c>
    </row>
    <row r="25" spans="1:20" ht="14.25" customHeight="1">
      <c r="A25" s="99"/>
      <c r="B25" s="94" t="s">
        <v>56</v>
      </c>
      <c r="C25" s="95" t="s">
        <v>57</v>
      </c>
      <c r="D25" s="96"/>
      <c r="E25" s="96">
        <v>267520</v>
      </c>
      <c r="F25" s="96">
        <v>0</v>
      </c>
      <c r="G25" s="96">
        <v>0</v>
      </c>
      <c r="H25" s="96">
        <f t="shared" si="4"/>
        <v>267520</v>
      </c>
      <c r="I25" s="92">
        <f t="shared" si="5"/>
        <v>0.1100498070403418</v>
      </c>
      <c r="J25" s="96">
        <f t="shared" si="7"/>
        <v>267520</v>
      </c>
      <c r="K25" s="88">
        <f t="shared" si="9"/>
        <v>0</v>
      </c>
      <c r="L25" s="88">
        <f t="shared" si="1"/>
        <v>267520</v>
      </c>
      <c r="M25" s="92">
        <f t="shared" si="2"/>
        <v>0.1100498070403418</v>
      </c>
      <c r="N25" s="96">
        <v>0</v>
      </c>
      <c r="O25" s="97">
        <v>0</v>
      </c>
      <c r="P25" s="96">
        <v>0</v>
      </c>
      <c r="Q25" s="97">
        <f t="shared" si="6"/>
        <v>0</v>
      </c>
      <c r="R25" s="96">
        <v>0</v>
      </c>
      <c r="S25" s="97">
        <f t="shared" si="3"/>
        <v>0</v>
      </c>
      <c r="T25" s="98">
        <f t="shared" si="8"/>
        <v>267520</v>
      </c>
    </row>
    <row r="26" spans="1:20" ht="15" customHeight="1">
      <c r="A26" s="99"/>
      <c r="B26" s="94" t="s">
        <v>58</v>
      </c>
      <c r="C26" s="95" t="s">
        <v>59</v>
      </c>
      <c r="D26" s="96"/>
      <c r="E26" s="96">
        <v>210400</v>
      </c>
      <c r="F26" s="96">
        <v>0</v>
      </c>
      <c r="G26" s="96">
        <v>0</v>
      </c>
      <c r="H26" s="96">
        <f t="shared" si="4"/>
        <v>210400</v>
      </c>
      <c r="I26" s="92">
        <f t="shared" si="5"/>
        <v>0.08655233029787647</v>
      </c>
      <c r="J26" s="96">
        <f t="shared" si="7"/>
        <v>210400</v>
      </c>
      <c r="K26" s="88">
        <f t="shared" si="9"/>
        <v>0</v>
      </c>
      <c r="L26" s="88">
        <f t="shared" si="1"/>
        <v>210400</v>
      </c>
      <c r="M26" s="92">
        <f t="shared" si="2"/>
        <v>0.08655233029787647</v>
      </c>
      <c r="N26" s="96">
        <v>0</v>
      </c>
      <c r="O26" s="97">
        <v>0</v>
      </c>
      <c r="P26" s="96">
        <v>0</v>
      </c>
      <c r="Q26" s="97">
        <f t="shared" si="6"/>
        <v>0</v>
      </c>
      <c r="R26" s="96">
        <v>0</v>
      </c>
      <c r="S26" s="97">
        <f t="shared" si="3"/>
        <v>0</v>
      </c>
      <c r="T26" s="98">
        <f t="shared" si="8"/>
        <v>210400</v>
      </c>
    </row>
    <row r="27" spans="1:20" ht="15.75" customHeight="1">
      <c r="A27" s="99"/>
      <c r="B27" s="94" t="s">
        <v>60</v>
      </c>
      <c r="C27" s="95" t="s">
        <v>61</v>
      </c>
      <c r="D27" s="96"/>
      <c r="E27" s="96">
        <v>201640</v>
      </c>
      <c r="F27" s="96">
        <v>0</v>
      </c>
      <c r="G27" s="96">
        <v>0</v>
      </c>
      <c r="H27" s="96">
        <f t="shared" si="4"/>
        <v>201640</v>
      </c>
      <c r="I27" s="92">
        <f t="shared" si="5"/>
        <v>0.08294872567140595</v>
      </c>
      <c r="J27" s="96">
        <f t="shared" si="7"/>
        <v>201640</v>
      </c>
      <c r="K27" s="88">
        <f t="shared" si="9"/>
        <v>0</v>
      </c>
      <c r="L27" s="88">
        <f t="shared" si="1"/>
        <v>201640</v>
      </c>
      <c r="M27" s="92">
        <f t="shared" si="2"/>
        <v>0.08294872567140595</v>
      </c>
      <c r="N27" s="96">
        <v>0</v>
      </c>
      <c r="O27" s="97">
        <v>0</v>
      </c>
      <c r="P27" s="96">
        <v>0</v>
      </c>
      <c r="Q27" s="97">
        <f t="shared" si="6"/>
        <v>0</v>
      </c>
      <c r="R27" s="96">
        <v>24000</v>
      </c>
      <c r="S27" s="92">
        <f t="shared" si="3"/>
        <v>11.902400317397342</v>
      </c>
      <c r="T27" s="98">
        <f t="shared" si="8"/>
        <v>201640</v>
      </c>
    </row>
    <row r="28" spans="1:20" ht="15.75" customHeight="1">
      <c r="A28" s="99"/>
      <c r="B28" s="94" t="s">
        <v>62</v>
      </c>
      <c r="C28" s="95" t="s">
        <v>63</v>
      </c>
      <c r="D28" s="96"/>
      <c r="E28" s="96">
        <v>173689</v>
      </c>
      <c r="F28" s="96">
        <v>0</v>
      </c>
      <c r="G28" s="96">
        <v>0</v>
      </c>
      <c r="H28" s="96">
        <f t="shared" si="4"/>
        <v>173689</v>
      </c>
      <c r="I28" s="92">
        <f t="shared" si="5"/>
        <v>0.0714505118683834</v>
      </c>
      <c r="J28" s="96">
        <f t="shared" si="7"/>
        <v>173689</v>
      </c>
      <c r="K28" s="88">
        <f t="shared" si="9"/>
        <v>0</v>
      </c>
      <c r="L28" s="88">
        <f t="shared" si="1"/>
        <v>173689</v>
      </c>
      <c r="M28" s="92">
        <f t="shared" si="2"/>
        <v>0.0714505118683834</v>
      </c>
      <c r="N28" s="96">
        <v>0</v>
      </c>
      <c r="O28" s="97">
        <v>0</v>
      </c>
      <c r="P28" s="96">
        <v>0</v>
      </c>
      <c r="Q28" s="97">
        <f t="shared" si="6"/>
        <v>0</v>
      </c>
      <c r="R28" s="96">
        <v>0</v>
      </c>
      <c r="S28" s="97">
        <f t="shared" si="3"/>
        <v>0</v>
      </c>
      <c r="T28" s="98">
        <f t="shared" si="8"/>
        <v>173689</v>
      </c>
    </row>
    <row r="29" spans="1:20" ht="16.5" customHeight="1">
      <c r="A29" s="99"/>
      <c r="B29" s="94" t="s">
        <v>64</v>
      </c>
      <c r="C29" s="95" t="s">
        <v>65</v>
      </c>
      <c r="D29" s="96"/>
      <c r="E29" s="96">
        <v>56800</v>
      </c>
      <c r="F29" s="96">
        <v>0</v>
      </c>
      <c r="G29" s="96">
        <v>0</v>
      </c>
      <c r="H29" s="96">
        <f t="shared" si="4"/>
        <v>56800</v>
      </c>
      <c r="I29" s="92">
        <f t="shared" si="5"/>
        <v>0.02336583821729745</v>
      </c>
      <c r="J29" s="96">
        <f t="shared" si="7"/>
        <v>56800</v>
      </c>
      <c r="K29" s="88">
        <f aca="true" t="shared" si="10" ref="K29:K49">SUM(K30:K71)</f>
        <v>0</v>
      </c>
      <c r="L29" s="88">
        <f t="shared" si="1"/>
        <v>56800</v>
      </c>
      <c r="M29" s="92">
        <f t="shared" si="2"/>
        <v>0.02336583821729745</v>
      </c>
      <c r="N29" s="96">
        <v>0</v>
      </c>
      <c r="O29" s="97">
        <v>0</v>
      </c>
      <c r="P29" s="96">
        <v>0</v>
      </c>
      <c r="Q29" s="97">
        <f t="shared" si="6"/>
        <v>0</v>
      </c>
      <c r="R29" s="96">
        <v>0</v>
      </c>
      <c r="S29" s="97">
        <f t="shared" si="3"/>
        <v>0</v>
      </c>
      <c r="T29" s="98">
        <f t="shared" si="8"/>
        <v>56800</v>
      </c>
    </row>
    <row r="30" spans="1:20" ht="15.75" customHeight="1">
      <c r="A30" s="99"/>
      <c r="B30" s="94" t="s">
        <v>66</v>
      </c>
      <c r="C30" s="95" t="s">
        <v>67</v>
      </c>
      <c r="D30" s="96"/>
      <c r="E30" s="96">
        <v>55700</v>
      </c>
      <c r="F30" s="96">
        <v>0</v>
      </c>
      <c r="G30" s="96">
        <v>0</v>
      </c>
      <c r="H30" s="96">
        <f t="shared" si="4"/>
        <v>55700</v>
      </c>
      <c r="I30" s="92">
        <f t="shared" si="5"/>
        <v>0.022913330787032886</v>
      </c>
      <c r="J30" s="96">
        <f t="shared" si="7"/>
        <v>55700</v>
      </c>
      <c r="K30" s="88">
        <f t="shared" si="10"/>
        <v>0</v>
      </c>
      <c r="L30" s="88">
        <f t="shared" si="1"/>
        <v>55700</v>
      </c>
      <c r="M30" s="92">
        <f t="shared" si="2"/>
        <v>0.022913330787032886</v>
      </c>
      <c r="N30" s="96">
        <v>0</v>
      </c>
      <c r="O30" s="97">
        <v>0</v>
      </c>
      <c r="P30" s="96">
        <v>0</v>
      </c>
      <c r="Q30" s="97">
        <f t="shared" si="6"/>
        <v>0</v>
      </c>
      <c r="R30" s="96">
        <v>0</v>
      </c>
      <c r="S30" s="97">
        <f t="shared" si="3"/>
        <v>0</v>
      </c>
      <c r="T30" s="98">
        <f t="shared" si="8"/>
        <v>55700</v>
      </c>
    </row>
    <row r="31" spans="1:20" ht="14.25" customHeight="1">
      <c r="A31" s="99"/>
      <c r="B31" s="94" t="s">
        <v>68</v>
      </c>
      <c r="C31" s="95" t="s">
        <v>69</v>
      </c>
      <c r="D31" s="96"/>
      <c r="E31" s="96">
        <v>125000</v>
      </c>
      <c r="F31" s="96">
        <v>0</v>
      </c>
      <c r="G31" s="96">
        <v>0</v>
      </c>
      <c r="H31" s="96">
        <f t="shared" si="4"/>
        <v>125000</v>
      </c>
      <c r="I31" s="92">
        <f t="shared" si="5"/>
        <v>0.05142129889370037</v>
      </c>
      <c r="J31" s="96">
        <f t="shared" si="7"/>
        <v>125000</v>
      </c>
      <c r="K31" s="88">
        <f t="shared" si="10"/>
        <v>0</v>
      </c>
      <c r="L31" s="88">
        <f t="shared" si="1"/>
        <v>125000</v>
      </c>
      <c r="M31" s="92">
        <f t="shared" si="2"/>
        <v>0.05142129889370037</v>
      </c>
      <c r="N31" s="96">
        <v>0</v>
      </c>
      <c r="O31" s="97">
        <v>0</v>
      </c>
      <c r="P31" s="96">
        <v>0</v>
      </c>
      <c r="Q31" s="97">
        <f t="shared" si="6"/>
        <v>0</v>
      </c>
      <c r="R31" s="96">
        <v>0</v>
      </c>
      <c r="S31" s="97">
        <f t="shared" si="3"/>
        <v>0</v>
      </c>
      <c r="T31" s="98">
        <f t="shared" si="8"/>
        <v>125000</v>
      </c>
    </row>
    <row r="32" spans="1:20" ht="15.75" customHeight="1">
      <c r="A32" s="99"/>
      <c r="B32" s="94" t="s">
        <v>70</v>
      </c>
      <c r="C32" s="95" t="s">
        <v>71</v>
      </c>
      <c r="D32" s="96"/>
      <c r="E32" s="96">
        <v>110400</v>
      </c>
      <c r="F32" s="96">
        <v>0</v>
      </c>
      <c r="G32" s="96">
        <v>0</v>
      </c>
      <c r="H32" s="96">
        <f t="shared" si="4"/>
        <v>110400</v>
      </c>
      <c r="I32" s="92">
        <f t="shared" si="5"/>
        <v>0.04541529118291617</v>
      </c>
      <c r="J32" s="96">
        <f t="shared" si="7"/>
        <v>110400</v>
      </c>
      <c r="K32" s="88">
        <f t="shared" si="10"/>
        <v>0</v>
      </c>
      <c r="L32" s="88">
        <f t="shared" si="1"/>
        <v>110400</v>
      </c>
      <c r="M32" s="92">
        <f t="shared" si="2"/>
        <v>0.04541529118291617</v>
      </c>
      <c r="N32" s="96">
        <v>0</v>
      </c>
      <c r="O32" s="97">
        <v>0</v>
      </c>
      <c r="P32" s="96">
        <v>0</v>
      </c>
      <c r="Q32" s="97">
        <f t="shared" si="6"/>
        <v>0</v>
      </c>
      <c r="R32" s="96">
        <v>0</v>
      </c>
      <c r="S32" s="97">
        <f t="shared" si="3"/>
        <v>0</v>
      </c>
      <c r="T32" s="98">
        <f t="shared" si="8"/>
        <v>110400</v>
      </c>
    </row>
    <row r="33" spans="1:20" ht="15" customHeight="1">
      <c r="A33" s="99"/>
      <c r="B33" s="94" t="s">
        <v>72</v>
      </c>
      <c r="C33" s="95" t="s">
        <v>73</v>
      </c>
      <c r="D33" s="96"/>
      <c r="E33" s="96">
        <v>97600</v>
      </c>
      <c r="F33" s="96">
        <v>0</v>
      </c>
      <c r="G33" s="96">
        <v>0</v>
      </c>
      <c r="H33" s="96">
        <f t="shared" si="4"/>
        <v>97600</v>
      </c>
      <c r="I33" s="92">
        <f t="shared" si="5"/>
        <v>0.04014975017620125</v>
      </c>
      <c r="J33" s="96">
        <f t="shared" si="7"/>
        <v>97600</v>
      </c>
      <c r="K33" s="88">
        <f t="shared" si="10"/>
        <v>0</v>
      </c>
      <c r="L33" s="88">
        <f t="shared" si="1"/>
        <v>97600</v>
      </c>
      <c r="M33" s="92">
        <f t="shared" si="2"/>
        <v>0.04014975017620125</v>
      </c>
      <c r="N33" s="96">
        <v>0</v>
      </c>
      <c r="O33" s="97">
        <v>0</v>
      </c>
      <c r="P33" s="96">
        <v>0</v>
      </c>
      <c r="Q33" s="97">
        <f t="shared" si="6"/>
        <v>0</v>
      </c>
      <c r="R33" s="96">
        <v>0</v>
      </c>
      <c r="S33" s="97">
        <f t="shared" si="3"/>
        <v>0</v>
      </c>
      <c r="T33" s="98">
        <f t="shared" si="8"/>
        <v>97600</v>
      </c>
    </row>
    <row r="34" spans="1:20" ht="16.5" customHeight="1">
      <c r="A34" s="99"/>
      <c r="B34" s="94" t="s">
        <v>74</v>
      </c>
      <c r="C34" s="95" t="s">
        <v>75</v>
      </c>
      <c r="D34" s="96"/>
      <c r="E34" s="96">
        <v>80000</v>
      </c>
      <c r="F34" s="96">
        <v>0</v>
      </c>
      <c r="G34" s="96">
        <v>0</v>
      </c>
      <c r="H34" s="96">
        <f t="shared" si="4"/>
        <v>80000</v>
      </c>
      <c r="I34" s="92">
        <f t="shared" si="5"/>
        <v>0.032909631291968236</v>
      </c>
      <c r="J34" s="96">
        <f t="shared" si="7"/>
        <v>80000</v>
      </c>
      <c r="K34" s="88">
        <f t="shared" si="10"/>
        <v>0</v>
      </c>
      <c r="L34" s="88">
        <f t="shared" si="1"/>
        <v>80000</v>
      </c>
      <c r="M34" s="92">
        <f t="shared" si="2"/>
        <v>0.032909631291968236</v>
      </c>
      <c r="N34" s="96">
        <v>0</v>
      </c>
      <c r="O34" s="97">
        <v>0</v>
      </c>
      <c r="P34" s="96">
        <v>0</v>
      </c>
      <c r="Q34" s="97">
        <f t="shared" si="6"/>
        <v>0</v>
      </c>
      <c r="R34" s="96">
        <v>0</v>
      </c>
      <c r="S34" s="97">
        <f t="shared" si="3"/>
        <v>0</v>
      </c>
      <c r="T34" s="98">
        <f t="shared" si="8"/>
        <v>80000</v>
      </c>
    </row>
    <row r="35" spans="1:20" ht="14.25" customHeight="1">
      <c r="A35" s="99"/>
      <c r="B35" s="94" t="s">
        <v>76</v>
      </c>
      <c r="C35" s="95" t="s">
        <v>77</v>
      </c>
      <c r="D35" s="96"/>
      <c r="E35" s="96">
        <v>210000</v>
      </c>
      <c r="F35" s="96">
        <v>0</v>
      </c>
      <c r="G35" s="96">
        <v>0</v>
      </c>
      <c r="H35" s="96">
        <f t="shared" si="4"/>
        <v>210000</v>
      </c>
      <c r="I35" s="92">
        <f t="shared" si="5"/>
        <v>0.08638778214141662</v>
      </c>
      <c r="J35" s="96">
        <f t="shared" si="7"/>
        <v>210000</v>
      </c>
      <c r="K35" s="88">
        <f t="shared" si="10"/>
        <v>0</v>
      </c>
      <c r="L35" s="88">
        <f t="shared" si="1"/>
        <v>210000</v>
      </c>
      <c r="M35" s="92">
        <f t="shared" si="2"/>
        <v>0.08638778214141662</v>
      </c>
      <c r="N35" s="96">
        <v>0</v>
      </c>
      <c r="O35" s="97">
        <v>0</v>
      </c>
      <c r="P35" s="96">
        <v>0</v>
      </c>
      <c r="Q35" s="97">
        <f t="shared" si="6"/>
        <v>0</v>
      </c>
      <c r="R35" s="96">
        <v>0</v>
      </c>
      <c r="S35" s="97">
        <f t="shared" si="3"/>
        <v>0</v>
      </c>
      <c r="T35" s="98">
        <f t="shared" si="8"/>
        <v>210000</v>
      </c>
    </row>
    <row r="36" spans="1:20" ht="16.5" customHeight="1">
      <c r="A36" s="99"/>
      <c r="B36" s="94" t="s">
        <v>78</v>
      </c>
      <c r="C36" s="95" t="s">
        <v>79</v>
      </c>
      <c r="D36" s="96"/>
      <c r="E36" s="96">
        <v>64000</v>
      </c>
      <c r="F36" s="96">
        <v>0</v>
      </c>
      <c r="G36" s="96">
        <v>0</v>
      </c>
      <c r="H36" s="96">
        <f t="shared" si="4"/>
        <v>64000</v>
      </c>
      <c r="I36" s="92">
        <f t="shared" si="5"/>
        <v>0.02632770503357459</v>
      </c>
      <c r="J36" s="96">
        <f t="shared" si="7"/>
        <v>64000</v>
      </c>
      <c r="K36" s="88">
        <f t="shared" si="10"/>
        <v>0</v>
      </c>
      <c r="L36" s="88">
        <f t="shared" si="1"/>
        <v>64000</v>
      </c>
      <c r="M36" s="92">
        <f t="shared" si="2"/>
        <v>0.02632770503357459</v>
      </c>
      <c r="N36" s="96">
        <v>0</v>
      </c>
      <c r="O36" s="97">
        <v>0</v>
      </c>
      <c r="P36" s="96">
        <v>0</v>
      </c>
      <c r="Q36" s="97">
        <f t="shared" si="6"/>
        <v>0</v>
      </c>
      <c r="R36" s="96">
        <v>0</v>
      </c>
      <c r="S36" s="97">
        <f t="shared" si="3"/>
        <v>0</v>
      </c>
      <c r="T36" s="98">
        <f t="shared" si="8"/>
        <v>64000</v>
      </c>
    </row>
    <row r="37" spans="1:20" ht="15.75" customHeight="1">
      <c r="A37" s="99"/>
      <c r="B37" s="94" t="s">
        <v>80</v>
      </c>
      <c r="C37" s="95" t="s">
        <v>81</v>
      </c>
      <c r="D37" s="96"/>
      <c r="E37" s="96">
        <v>63000</v>
      </c>
      <c r="F37" s="96">
        <v>0</v>
      </c>
      <c r="G37" s="96">
        <v>0</v>
      </c>
      <c r="H37" s="96">
        <f t="shared" si="4"/>
        <v>63000</v>
      </c>
      <c r="I37" s="92">
        <f t="shared" si="5"/>
        <v>0.025916334642424987</v>
      </c>
      <c r="J37" s="96">
        <f t="shared" si="7"/>
        <v>63000</v>
      </c>
      <c r="K37" s="88">
        <f t="shared" si="10"/>
        <v>0</v>
      </c>
      <c r="L37" s="88">
        <f t="shared" si="1"/>
        <v>63000</v>
      </c>
      <c r="M37" s="92">
        <f t="shared" si="2"/>
        <v>0.025916334642424987</v>
      </c>
      <c r="N37" s="96">
        <v>0</v>
      </c>
      <c r="O37" s="97">
        <v>0</v>
      </c>
      <c r="P37" s="96">
        <v>0</v>
      </c>
      <c r="Q37" s="97">
        <f t="shared" si="6"/>
        <v>0</v>
      </c>
      <c r="R37" s="96">
        <v>0</v>
      </c>
      <c r="S37" s="97">
        <f t="shared" si="3"/>
        <v>0</v>
      </c>
      <c r="T37" s="98">
        <f t="shared" si="8"/>
        <v>63000</v>
      </c>
    </row>
    <row r="38" spans="1:20" ht="15.75" customHeight="1">
      <c r="A38" s="99"/>
      <c r="B38" s="94" t="s">
        <v>82</v>
      </c>
      <c r="C38" s="95" t="s">
        <v>83</v>
      </c>
      <c r="D38" s="96"/>
      <c r="E38" s="96">
        <v>84077</v>
      </c>
      <c r="F38" s="96">
        <v>0</v>
      </c>
      <c r="G38" s="96">
        <v>0</v>
      </c>
      <c r="H38" s="96">
        <f t="shared" si="4"/>
        <v>84077</v>
      </c>
      <c r="I38" s="92">
        <f t="shared" si="5"/>
        <v>0.03458678837668517</v>
      </c>
      <c r="J38" s="96">
        <f t="shared" si="7"/>
        <v>84077</v>
      </c>
      <c r="K38" s="88">
        <f t="shared" si="10"/>
        <v>0</v>
      </c>
      <c r="L38" s="88">
        <f t="shared" si="1"/>
        <v>84077</v>
      </c>
      <c r="M38" s="92">
        <f t="shared" si="2"/>
        <v>0.03458678837668517</v>
      </c>
      <c r="N38" s="96">
        <v>0</v>
      </c>
      <c r="O38" s="97">
        <v>0</v>
      </c>
      <c r="P38" s="96">
        <v>0</v>
      </c>
      <c r="Q38" s="97">
        <f t="shared" si="6"/>
        <v>0</v>
      </c>
      <c r="R38" s="96">
        <v>0</v>
      </c>
      <c r="S38" s="97">
        <f t="shared" si="3"/>
        <v>0</v>
      </c>
      <c r="T38" s="98">
        <f t="shared" si="8"/>
        <v>84077</v>
      </c>
    </row>
    <row r="39" spans="1:20" ht="15.75" customHeight="1">
      <c r="A39" s="99"/>
      <c r="B39" s="94" t="s">
        <v>84</v>
      </c>
      <c r="C39" s="95" t="s">
        <v>85</v>
      </c>
      <c r="D39" s="96"/>
      <c r="E39" s="96">
        <v>50800</v>
      </c>
      <c r="F39" s="96">
        <v>0</v>
      </c>
      <c r="G39" s="96">
        <v>0</v>
      </c>
      <c r="H39" s="96">
        <f t="shared" si="4"/>
        <v>50800</v>
      </c>
      <c r="I39" s="92">
        <f t="shared" si="5"/>
        <v>0.02089761587039983</v>
      </c>
      <c r="J39" s="96">
        <f t="shared" si="7"/>
        <v>50800</v>
      </c>
      <c r="K39" s="88">
        <f t="shared" si="10"/>
        <v>0</v>
      </c>
      <c r="L39" s="88">
        <f t="shared" si="1"/>
        <v>50800</v>
      </c>
      <c r="M39" s="92">
        <f t="shared" si="2"/>
        <v>0.02089761587039983</v>
      </c>
      <c r="N39" s="96">
        <v>0</v>
      </c>
      <c r="O39" s="97">
        <v>0</v>
      </c>
      <c r="P39" s="96">
        <v>0</v>
      </c>
      <c r="Q39" s="97">
        <f t="shared" si="6"/>
        <v>0</v>
      </c>
      <c r="R39" s="96">
        <v>0</v>
      </c>
      <c r="S39" s="97">
        <f t="shared" si="3"/>
        <v>0</v>
      </c>
      <c r="T39" s="98">
        <f t="shared" si="8"/>
        <v>50800</v>
      </c>
    </row>
    <row r="40" spans="1:20" ht="15.75" customHeight="1">
      <c r="A40" s="99"/>
      <c r="B40" s="94" t="s">
        <v>86</v>
      </c>
      <c r="C40" s="95" t="s">
        <v>87</v>
      </c>
      <c r="D40" s="96"/>
      <c r="E40" s="96">
        <v>612</v>
      </c>
      <c r="F40" s="96">
        <v>0</v>
      </c>
      <c r="G40" s="96">
        <v>0</v>
      </c>
      <c r="H40" s="96">
        <f t="shared" si="4"/>
        <v>612</v>
      </c>
      <c r="I40" s="92">
        <f t="shared" si="5"/>
        <v>0.000251758679383557</v>
      </c>
      <c r="J40" s="96">
        <f t="shared" si="7"/>
        <v>612</v>
      </c>
      <c r="K40" s="88">
        <f t="shared" si="10"/>
        <v>0</v>
      </c>
      <c r="L40" s="88">
        <f t="shared" si="1"/>
        <v>612</v>
      </c>
      <c r="M40" s="92">
        <f t="shared" si="2"/>
        <v>0.000251758679383557</v>
      </c>
      <c r="N40" s="96">
        <v>0</v>
      </c>
      <c r="O40" s="97">
        <v>0</v>
      </c>
      <c r="P40" s="96">
        <v>0</v>
      </c>
      <c r="Q40" s="97">
        <f t="shared" si="6"/>
        <v>0</v>
      </c>
      <c r="R40" s="96">
        <v>0</v>
      </c>
      <c r="S40" s="97">
        <f t="shared" si="3"/>
        <v>0</v>
      </c>
      <c r="T40" s="98">
        <f t="shared" si="8"/>
        <v>612</v>
      </c>
    </row>
    <row r="41" spans="1:20" ht="14.25" customHeight="1">
      <c r="A41" s="99"/>
      <c r="B41" s="94" t="s">
        <v>88</v>
      </c>
      <c r="C41" s="95" t="s">
        <v>89</v>
      </c>
      <c r="D41" s="96"/>
      <c r="E41" s="96">
        <v>40170</v>
      </c>
      <c r="F41" s="96">
        <v>0</v>
      </c>
      <c r="G41" s="96">
        <v>0</v>
      </c>
      <c r="H41" s="96">
        <f t="shared" si="4"/>
        <v>40170</v>
      </c>
      <c r="I41" s="92">
        <f t="shared" si="5"/>
        <v>0.016524748612479552</v>
      </c>
      <c r="J41" s="96">
        <f t="shared" si="7"/>
        <v>40170</v>
      </c>
      <c r="K41" s="88">
        <f t="shared" si="10"/>
        <v>0</v>
      </c>
      <c r="L41" s="88">
        <f t="shared" si="1"/>
        <v>40170</v>
      </c>
      <c r="M41" s="92">
        <f t="shared" si="2"/>
        <v>0.016524748612479552</v>
      </c>
      <c r="N41" s="96">
        <v>0</v>
      </c>
      <c r="O41" s="97">
        <v>0</v>
      </c>
      <c r="P41" s="96">
        <v>0</v>
      </c>
      <c r="Q41" s="97">
        <f t="shared" si="6"/>
        <v>0</v>
      </c>
      <c r="R41" s="96">
        <v>0</v>
      </c>
      <c r="S41" s="97">
        <f t="shared" si="3"/>
        <v>0</v>
      </c>
      <c r="T41" s="98">
        <f t="shared" si="8"/>
        <v>40170</v>
      </c>
    </row>
    <row r="42" spans="1:20" ht="17.25" customHeight="1">
      <c r="A42" s="99"/>
      <c r="B42" s="94" t="s">
        <v>90</v>
      </c>
      <c r="C42" s="95" t="s">
        <v>91</v>
      </c>
      <c r="D42" s="96"/>
      <c r="E42" s="96">
        <v>40000</v>
      </c>
      <c r="F42" s="96">
        <v>0</v>
      </c>
      <c r="G42" s="96">
        <v>0</v>
      </c>
      <c r="H42" s="96">
        <f t="shared" si="4"/>
        <v>40000</v>
      </c>
      <c r="I42" s="92">
        <f t="shared" si="5"/>
        <v>0.016454815645984118</v>
      </c>
      <c r="J42" s="96">
        <f t="shared" si="7"/>
        <v>40000</v>
      </c>
      <c r="K42" s="88">
        <f t="shared" si="10"/>
        <v>0</v>
      </c>
      <c r="L42" s="88">
        <f t="shared" si="1"/>
        <v>40000</v>
      </c>
      <c r="M42" s="92">
        <f t="shared" si="2"/>
        <v>0.016454815645984118</v>
      </c>
      <c r="N42" s="96">
        <v>0</v>
      </c>
      <c r="O42" s="97">
        <v>0</v>
      </c>
      <c r="P42" s="96">
        <v>0</v>
      </c>
      <c r="Q42" s="97">
        <f t="shared" si="6"/>
        <v>0</v>
      </c>
      <c r="R42" s="96">
        <v>0</v>
      </c>
      <c r="S42" s="97">
        <f t="shared" si="3"/>
        <v>0</v>
      </c>
      <c r="T42" s="98">
        <f t="shared" si="8"/>
        <v>40000</v>
      </c>
    </row>
    <row r="43" spans="1:20" ht="15.75" customHeight="1">
      <c r="A43" s="99"/>
      <c r="B43" s="94" t="s">
        <v>92</v>
      </c>
      <c r="C43" s="95" t="s">
        <v>93</v>
      </c>
      <c r="D43" s="96"/>
      <c r="E43" s="96">
        <v>26000</v>
      </c>
      <c r="F43" s="96">
        <v>0</v>
      </c>
      <c r="G43" s="96">
        <v>0</v>
      </c>
      <c r="H43" s="96">
        <f t="shared" si="4"/>
        <v>26000</v>
      </c>
      <c r="I43" s="92">
        <f t="shared" si="5"/>
        <v>0.010695630169889678</v>
      </c>
      <c r="J43" s="96">
        <f t="shared" si="7"/>
        <v>26000</v>
      </c>
      <c r="K43" s="88">
        <f t="shared" si="10"/>
        <v>0</v>
      </c>
      <c r="L43" s="88">
        <f t="shared" si="1"/>
        <v>26000</v>
      </c>
      <c r="M43" s="92">
        <f t="shared" si="2"/>
        <v>0.010695630169889678</v>
      </c>
      <c r="N43" s="96">
        <v>0</v>
      </c>
      <c r="O43" s="97">
        <v>0</v>
      </c>
      <c r="P43" s="96">
        <v>0</v>
      </c>
      <c r="Q43" s="97">
        <f t="shared" si="6"/>
        <v>0</v>
      </c>
      <c r="R43" s="96">
        <v>0</v>
      </c>
      <c r="S43" s="97">
        <f t="shared" si="3"/>
        <v>0</v>
      </c>
      <c r="T43" s="98">
        <f t="shared" si="8"/>
        <v>26000</v>
      </c>
    </row>
    <row r="44" spans="1:20" ht="15.75" customHeight="1">
      <c r="A44" s="99"/>
      <c r="B44" s="94" t="s">
        <v>94</v>
      </c>
      <c r="C44" s="95" t="s">
        <v>95</v>
      </c>
      <c r="D44" s="96"/>
      <c r="E44" s="96">
        <v>25600</v>
      </c>
      <c r="F44" s="96">
        <v>0</v>
      </c>
      <c r="G44" s="96">
        <v>0</v>
      </c>
      <c r="H44" s="96">
        <f t="shared" si="4"/>
        <v>25600</v>
      </c>
      <c r="I44" s="92">
        <f t="shared" si="5"/>
        <v>0.010531082013429836</v>
      </c>
      <c r="J44" s="96">
        <f t="shared" si="7"/>
        <v>25600</v>
      </c>
      <c r="K44" s="88">
        <f t="shared" si="10"/>
        <v>0</v>
      </c>
      <c r="L44" s="88">
        <f t="shared" si="1"/>
        <v>25600</v>
      </c>
      <c r="M44" s="92">
        <f t="shared" si="2"/>
        <v>0.010531082013429836</v>
      </c>
      <c r="N44" s="96">
        <v>0</v>
      </c>
      <c r="O44" s="97">
        <v>0</v>
      </c>
      <c r="P44" s="96">
        <v>0</v>
      </c>
      <c r="Q44" s="97">
        <f t="shared" si="6"/>
        <v>0</v>
      </c>
      <c r="R44" s="96">
        <v>0</v>
      </c>
      <c r="S44" s="97">
        <f t="shared" si="3"/>
        <v>0</v>
      </c>
      <c r="T44" s="98">
        <f t="shared" si="8"/>
        <v>25600</v>
      </c>
    </row>
    <row r="45" spans="1:20" ht="16.5" customHeight="1">
      <c r="A45" s="99"/>
      <c r="B45" s="94" t="s">
        <v>96</v>
      </c>
      <c r="C45" s="95" t="s">
        <v>97</v>
      </c>
      <c r="D45" s="96"/>
      <c r="E45" s="96">
        <v>18240</v>
      </c>
      <c r="F45" s="96">
        <v>0</v>
      </c>
      <c r="G45" s="96">
        <v>0</v>
      </c>
      <c r="H45" s="96">
        <f t="shared" si="4"/>
        <v>18240</v>
      </c>
      <c r="I45" s="92">
        <f t="shared" si="5"/>
        <v>0.007503395934568758</v>
      </c>
      <c r="J45" s="96">
        <f t="shared" si="7"/>
        <v>18240</v>
      </c>
      <c r="K45" s="88">
        <f t="shared" si="10"/>
        <v>0</v>
      </c>
      <c r="L45" s="88">
        <f t="shared" si="1"/>
        <v>18240</v>
      </c>
      <c r="M45" s="92">
        <f t="shared" si="2"/>
        <v>0.007503395934568758</v>
      </c>
      <c r="N45" s="96">
        <v>0</v>
      </c>
      <c r="O45" s="97">
        <v>0</v>
      </c>
      <c r="P45" s="96">
        <v>0</v>
      </c>
      <c r="Q45" s="97">
        <f t="shared" si="6"/>
        <v>0</v>
      </c>
      <c r="R45" s="96">
        <v>0</v>
      </c>
      <c r="S45" s="97">
        <f t="shared" si="3"/>
        <v>0</v>
      </c>
      <c r="T45" s="98">
        <f t="shared" si="8"/>
        <v>18240</v>
      </c>
    </row>
    <row r="46" spans="1:20" ht="17.25" customHeight="1">
      <c r="A46" s="99"/>
      <c r="B46" s="94" t="s">
        <v>98</v>
      </c>
      <c r="C46" s="95" t="s">
        <v>99</v>
      </c>
      <c r="D46" s="96"/>
      <c r="E46" s="96">
        <v>10500</v>
      </c>
      <c r="F46" s="96">
        <v>0</v>
      </c>
      <c r="G46" s="96">
        <v>0</v>
      </c>
      <c r="H46" s="96">
        <f t="shared" si="4"/>
        <v>10500</v>
      </c>
      <c r="I46" s="92">
        <f t="shared" si="5"/>
        <v>0.004319389107070831</v>
      </c>
      <c r="J46" s="96">
        <f t="shared" si="7"/>
        <v>10500</v>
      </c>
      <c r="K46" s="88">
        <f t="shared" si="10"/>
        <v>0</v>
      </c>
      <c r="L46" s="88">
        <f t="shared" si="1"/>
        <v>10500</v>
      </c>
      <c r="M46" s="92">
        <f t="shared" si="2"/>
        <v>0.004319389107070831</v>
      </c>
      <c r="N46" s="96">
        <v>0</v>
      </c>
      <c r="O46" s="97">
        <v>0</v>
      </c>
      <c r="P46" s="96">
        <v>0</v>
      </c>
      <c r="Q46" s="97">
        <f t="shared" si="6"/>
        <v>0</v>
      </c>
      <c r="R46" s="96">
        <v>0</v>
      </c>
      <c r="S46" s="97">
        <f t="shared" si="3"/>
        <v>0</v>
      </c>
      <c r="T46" s="98">
        <f t="shared" si="8"/>
        <v>10500</v>
      </c>
    </row>
    <row r="47" spans="1:20" ht="15.75" customHeight="1">
      <c r="A47" s="99"/>
      <c r="B47" s="94" t="s">
        <v>100</v>
      </c>
      <c r="C47" s="95" t="s">
        <v>101</v>
      </c>
      <c r="D47" s="96"/>
      <c r="E47" s="96">
        <v>1750</v>
      </c>
      <c r="F47" s="96">
        <v>0</v>
      </c>
      <c r="G47" s="96">
        <v>0</v>
      </c>
      <c r="H47" s="96">
        <f t="shared" si="4"/>
        <v>1750</v>
      </c>
      <c r="I47" s="92">
        <f t="shared" si="5"/>
        <v>0.0007198981845118052</v>
      </c>
      <c r="J47" s="96">
        <f t="shared" si="7"/>
        <v>1750</v>
      </c>
      <c r="K47" s="88">
        <f t="shared" si="10"/>
        <v>0</v>
      </c>
      <c r="L47" s="88">
        <f t="shared" si="1"/>
        <v>1750</v>
      </c>
      <c r="M47" s="92">
        <f t="shared" si="2"/>
        <v>0.0007198981845118052</v>
      </c>
      <c r="N47" s="96">
        <v>0</v>
      </c>
      <c r="O47" s="97">
        <v>0</v>
      </c>
      <c r="P47" s="96">
        <v>0</v>
      </c>
      <c r="Q47" s="97">
        <f t="shared" si="6"/>
        <v>0</v>
      </c>
      <c r="R47" s="96">
        <v>0</v>
      </c>
      <c r="S47" s="97">
        <v>0</v>
      </c>
      <c r="T47" s="98">
        <f t="shared" si="8"/>
        <v>1750</v>
      </c>
    </row>
    <row r="48" spans="1:20" ht="30" customHeight="1">
      <c r="A48" s="85" t="s">
        <v>102</v>
      </c>
      <c r="B48" s="91" t="s">
        <v>103</v>
      </c>
      <c r="C48" s="87"/>
      <c r="D48" s="88"/>
      <c r="E48" s="88">
        <v>0</v>
      </c>
      <c r="F48" s="88">
        <v>0</v>
      </c>
      <c r="G48" s="88">
        <v>0</v>
      </c>
      <c r="H48" s="88">
        <f t="shared" si="4"/>
        <v>0</v>
      </c>
      <c r="I48" s="101">
        <f t="shared" si="5"/>
        <v>0</v>
      </c>
      <c r="J48" s="96">
        <f t="shared" si="7"/>
        <v>0</v>
      </c>
      <c r="K48" s="88">
        <f t="shared" si="10"/>
        <v>0</v>
      </c>
      <c r="L48" s="88">
        <f t="shared" si="1"/>
        <v>0</v>
      </c>
      <c r="M48" s="92">
        <f t="shared" si="2"/>
        <v>0</v>
      </c>
      <c r="N48" s="88">
        <v>0</v>
      </c>
      <c r="O48" s="93">
        <v>0</v>
      </c>
      <c r="P48" s="88">
        <v>0</v>
      </c>
      <c r="Q48" s="93">
        <f t="shared" si="6"/>
        <v>0</v>
      </c>
      <c r="R48" s="88">
        <v>0</v>
      </c>
      <c r="S48" s="97">
        <v>0</v>
      </c>
      <c r="T48" s="90">
        <v>0</v>
      </c>
    </row>
    <row r="49" spans="1:20" ht="30" customHeight="1">
      <c r="A49" s="85" t="s">
        <v>104</v>
      </c>
      <c r="B49" s="91" t="s">
        <v>105</v>
      </c>
      <c r="C49" s="87"/>
      <c r="D49" s="88"/>
      <c r="E49" s="88">
        <v>0</v>
      </c>
      <c r="F49" s="88">
        <v>0</v>
      </c>
      <c r="G49" s="88">
        <v>0</v>
      </c>
      <c r="H49" s="88">
        <f t="shared" si="4"/>
        <v>0</v>
      </c>
      <c r="I49" s="101">
        <f t="shared" si="5"/>
        <v>0</v>
      </c>
      <c r="J49" s="96">
        <f t="shared" si="7"/>
        <v>0</v>
      </c>
      <c r="K49" s="88">
        <f t="shared" si="10"/>
        <v>0</v>
      </c>
      <c r="L49" s="88">
        <f t="shared" si="1"/>
        <v>0</v>
      </c>
      <c r="M49" s="92">
        <f t="shared" si="2"/>
        <v>0</v>
      </c>
      <c r="N49" s="88">
        <v>0</v>
      </c>
      <c r="O49" s="93">
        <v>0</v>
      </c>
      <c r="P49" s="88">
        <v>0</v>
      </c>
      <c r="Q49" s="93">
        <f t="shared" si="6"/>
        <v>0</v>
      </c>
      <c r="R49" s="88">
        <v>0</v>
      </c>
      <c r="S49" s="97">
        <v>0</v>
      </c>
      <c r="T49" s="90">
        <v>0</v>
      </c>
    </row>
    <row r="50" spans="1:20" ht="16.5" customHeight="1">
      <c r="A50" s="85" t="s">
        <v>106</v>
      </c>
      <c r="B50" s="91" t="s">
        <v>107</v>
      </c>
      <c r="C50" s="87"/>
      <c r="D50" s="88"/>
      <c r="E50" s="88"/>
      <c r="F50" s="88"/>
      <c r="G50" s="88"/>
      <c r="H50" s="88"/>
      <c r="I50" s="101"/>
      <c r="J50" s="96"/>
      <c r="K50" s="88"/>
      <c r="L50" s="88"/>
      <c r="M50" s="92"/>
      <c r="N50" s="88"/>
      <c r="O50" s="93"/>
      <c r="P50" s="88"/>
      <c r="Q50" s="93"/>
      <c r="R50" s="88"/>
      <c r="S50" s="97"/>
      <c r="T50" s="90"/>
    </row>
    <row r="51" spans="1:20" ht="18.75" customHeight="1">
      <c r="A51" s="99" t="s">
        <v>219</v>
      </c>
      <c r="B51" s="91" t="s">
        <v>108</v>
      </c>
      <c r="C51" s="87"/>
      <c r="D51" s="88">
        <v>3</v>
      </c>
      <c r="E51" s="88">
        <f aca="true" t="shared" si="11" ref="E51:T51">SUM(E52:E54)</f>
        <v>31312713</v>
      </c>
      <c r="F51" s="88">
        <f t="shared" si="11"/>
        <v>0</v>
      </c>
      <c r="G51" s="88">
        <f t="shared" si="11"/>
        <v>0</v>
      </c>
      <c r="H51" s="88">
        <f t="shared" si="11"/>
        <v>31312713</v>
      </c>
      <c r="I51" s="101">
        <f t="shared" si="11"/>
        <v>12.881122994765256</v>
      </c>
      <c r="J51" s="96">
        <f t="shared" si="7"/>
        <v>31312713</v>
      </c>
      <c r="K51" s="88">
        <f>SUM(K52:K93)</f>
        <v>0</v>
      </c>
      <c r="L51" s="88">
        <f aca="true" t="shared" si="12" ref="L51:L57">J51+K51</f>
        <v>31312713</v>
      </c>
      <c r="M51" s="92">
        <f t="shared" si="2"/>
        <v>12.88112299476526</v>
      </c>
      <c r="N51" s="88">
        <f t="shared" si="11"/>
        <v>0</v>
      </c>
      <c r="O51" s="93">
        <f t="shared" si="11"/>
        <v>0</v>
      </c>
      <c r="P51" s="88">
        <f t="shared" si="11"/>
        <v>0</v>
      </c>
      <c r="Q51" s="93">
        <f t="shared" si="11"/>
        <v>0</v>
      </c>
      <c r="R51" s="88">
        <f t="shared" si="11"/>
        <v>0</v>
      </c>
      <c r="S51" s="97">
        <f t="shared" si="3"/>
        <v>0</v>
      </c>
      <c r="T51" s="90">
        <f t="shared" si="11"/>
        <v>31312713</v>
      </c>
    </row>
    <row r="52" spans="1:20" ht="17.25" customHeight="1">
      <c r="A52" s="99"/>
      <c r="B52" s="94" t="s">
        <v>109</v>
      </c>
      <c r="C52" s="95" t="s">
        <v>110</v>
      </c>
      <c r="D52" s="96"/>
      <c r="E52" s="96">
        <v>26995200</v>
      </c>
      <c r="F52" s="96">
        <v>0</v>
      </c>
      <c r="G52" s="96">
        <v>0</v>
      </c>
      <c r="H52" s="96">
        <f t="shared" si="4"/>
        <v>26995200</v>
      </c>
      <c r="I52" s="92">
        <f t="shared" si="5"/>
        <v>11.105025983161761</v>
      </c>
      <c r="J52" s="96">
        <f t="shared" si="7"/>
        <v>26995200</v>
      </c>
      <c r="K52" s="88">
        <f>SUM(K53:K94)</f>
        <v>0</v>
      </c>
      <c r="L52" s="88">
        <f t="shared" si="12"/>
        <v>26995200</v>
      </c>
      <c r="M52" s="92">
        <f t="shared" si="2"/>
        <v>11.105025983161761</v>
      </c>
      <c r="N52" s="96">
        <v>0</v>
      </c>
      <c r="O52" s="97">
        <v>0</v>
      </c>
      <c r="P52" s="96">
        <v>0</v>
      </c>
      <c r="Q52" s="97">
        <f t="shared" si="6"/>
        <v>0</v>
      </c>
      <c r="R52" s="96">
        <v>0</v>
      </c>
      <c r="S52" s="97">
        <f t="shared" si="3"/>
        <v>0</v>
      </c>
      <c r="T52" s="98">
        <v>26995200</v>
      </c>
    </row>
    <row r="53" spans="1:20" ht="15" customHeight="1">
      <c r="A53" s="99"/>
      <c r="B53" s="94" t="s">
        <v>111</v>
      </c>
      <c r="C53" s="95" t="s">
        <v>112</v>
      </c>
      <c r="D53" s="96"/>
      <c r="E53" s="96">
        <v>4026889</v>
      </c>
      <c r="F53" s="96">
        <v>0</v>
      </c>
      <c r="G53" s="96">
        <v>0</v>
      </c>
      <c r="H53" s="96">
        <f t="shared" si="4"/>
        <v>4026889</v>
      </c>
      <c r="I53" s="92">
        <f t="shared" si="5"/>
        <v>1.6565429030460335</v>
      </c>
      <c r="J53" s="96">
        <f t="shared" si="7"/>
        <v>4026889</v>
      </c>
      <c r="K53" s="88">
        <f>SUM(K54:K95)</f>
        <v>0</v>
      </c>
      <c r="L53" s="88">
        <f t="shared" si="12"/>
        <v>4026889</v>
      </c>
      <c r="M53" s="92">
        <f t="shared" si="2"/>
        <v>1.6565429030460335</v>
      </c>
      <c r="N53" s="96">
        <v>0</v>
      </c>
      <c r="O53" s="97">
        <v>0</v>
      </c>
      <c r="P53" s="96">
        <v>0</v>
      </c>
      <c r="Q53" s="97">
        <f t="shared" si="6"/>
        <v>0</v>
      </c>
      <c r="R53" s="96">
        <v>0</v>
      </c>
      <c r="S53" s="97">
        <f t="shared" si="3"/>
        <v>0</v>
      </c>
      <c r="T53" s="98">
        <v>4026889</v>
      </c>
    </row>
    <row r="54" spans="1:20" ht="16.5" customHeight="1">
      <c r="A54" s="99"/>
      <c r="B54" s="94" t="s">
        <v>113</v>
      </c>
      <c r="C54" s="95" t="s">
        <v>114</v>
      </c>
      <c r="D54" s="96"/>
      <c r="E54" s="96">
        <v>290624</v>
      </c>
      <c r="F54" s="96">
        <v>0</v>
      </c>
      <c r="G54" s="96">
        <v>0</v>
      </c>
      <c r="H54" s="96">
        <f t="shared" si="4"/>
        <v>290624</v>
      </c>
      <c r="I54" s="92">
        <f t="shared" si="5"/>
        <v>0.11955410855746221</v>
      </c>
      <c r="J54" s="96">
        <f t="shared" si="7"/>
        <v>290624</v>
      </c>
      <c r="K54" s="88">
        <f>SUM(K57:K96)</f>
        <v>0</v>
      </c>
      <c r="L54" s="88">
        <f t="shared" si="12"/>
        <v>290624</v>
      </c>
      <c r="M54" s="92">
        <f t="shared" si="2"/>
        <v>0.11955410855746221</v>
      </c>
      <c r="N54" s="96">
        <v>0</v>
      </c>
      <c r="O54" s="97">
        <v>0</v>
      </c>
      <c r="P54" s="96">
        <v>0</v>
      </c>
      <c r="Q54" s="97">
        <f t="shared" si="6"/>
        <v>0</v>
      </c>
      <c r="R54" s="96">
        <v>0</v>
      </c>
      <c r="S54" s="97">
        <f t="shared" si="3"/>
        <v>0</v>
      </c>
      <c r="T54" s="98">
        <v>290624</v>
      </c>
    </row>
    <row r="55" spans="1:20" ht="16.5" customHeight="1">
      <c r="A55" s="99" t="s">
        <v>246</v>
      </c>
      <c r="B55" s="91" t="s">
        <v>243</v>
      </c>
      <c r="C55" s="95"/>
      <c r="D55" s="88">
        <v>1</v>
      </c>
      <c r="E55" s="88">
        <f>E56</f>
        <v>3333486</v>
      </c>
      <c r="F55" s="88">
        <f aca="true" t="shared" si="13" ref="F55:T55">F56</f>
        <v>0</v>
      </c>
      <c r="G55" s="88">
        <f t="shared" si="13"/>
        <v>0</v>
      </c>
      <c r="H55" s="88">
        <f t="shared" si="13"/>
        <v>3333486</v>
      </c>
      <c r="I55" s="101">
        <f t="shared" si="13"/>
        <v>1.3712974397117255</v>
      </c>
      <c r="J55" s="96">
        <f>H55</f>
        <v>3333486</v>
      </c>
      <c r="K55" s="88">
        <f>SUM(K56:K95)</f>
        <v>0</v>
      </c>
      <c r="L55" s="88">
        <f t="shared" si="12"/>
        <v>3333486</v>
      </c>
      <c r="M55" s="92">
        <f>L55/243089931*100</f>
        <v>1.3712974397117255</v>
      </c>
      <c r="N55" s="88">
        <f t="shared" si="13"/>
        <v>0</v>
      </c>
      <c r="O55" s="93">
        <f t="shared" si="13"/>
        <v>0</v>
      </c>
      <c r="P55" s="88">
        <f t="shared" si="13"/>
        <v>0</v>
      </c>
      <c r="Q55" s="93">
        <f t="shared" si="13"/>
        <v>0</v>
      </c>
      <c r="R55" s="88">
        <f t="shared" si="13"/>
        <v>0</v>
      </c>
      <c r="S55" s="97">
        <f>R55/H55*100</f>
        <v>0</v>
      </c>
      <c r="T55" s="90">
        <f t="shared" si="13"/>
        <v>3333486</v>
      </c>
    </row>
    <row r="56" spans="1:20" ht="16.5" customHeight="1">
      <c r="A56" s="99"/>
      <c r="B56" s="94" t="s">
        <v>244</v>
      </c>
      <c r="C56" s="95" t="s">
        <v>245</v>
      </c>
      <c r="D56" s="96"/>
      <c r="E56" s="96">
        <v>3333486</v>
      </c>
      <c r="F56" s="96">
        <v>0</v>
      </c>
      <c r="G56" s="96">
        <v>0</v>
      </c>
      <c r="H56" s="96">
        <f t="shared" si="4"/>
        <v>3333486</v>
      </c>
      <c r="I56" s="92">
        <f t="shared" si="5"/>
        <v>1.3712974397117255</v>
      </c>
      <c r="J56" s="96">
        <f>H56</f>
        <v>3333486</v>
      </c>
      <c r="K56" s="88">
        <f>SUM(K57:K98)</f>
        <v>0</v>
      </c>
      <c r="L56" s="88">
        <f t="shared" si="12"/>
        <v>3333486</v>
      </c>
      <c r="M56" s="92">
        <f>L56/243089931*100</f>
        <v>1.3712974397117255</v>
      </c>
      <c r="N56" s="96">
        <v>0</v>
      </c>
      <c r="O56" s="97">
        <v>0</v>
      </c>
      <c r="P56" s="96">
        <v>0</v>
      </c>
      <c r="Q56" s="97">
        <f>P56/243089931*100</f>
        <v>0</v>
      </c>
      <c r="R56" s="96">
        <v>0</v>
      </c>
      <c r="S56" s="97">
        <v>0</v>
      </c>
      <c r="T56" s="98">
        <f>H56</f>
        <v>3333486</v>
      </c>
    </row>
    <row r="57" spans="1:20" ht="14.25" customHeight="1">
      <c r="A57" s="85"/>
      <c r="B57" s="91" t="s">
        <v>115</v>
      </c>
      <c r="C57" s="87"/>
      <c r="D57" s="88">
        <f aca="true" t="shared" si="14" ref="D57:I57">D9+D48+D49+D51+D55</f>
        <v>42</v>
      </c>
      <c r="E57" s="88">
        <f t="shared" si="14"/>
        <v>74566211</v>
      </c>
      <c r="F57" s="88">
        <f t="shared" si="14"/>
        <v>0</v>
      </c>
      <c r="G57" s="88">
        <f t="shared" si="14"/>
        <v>0</v>
      </c>
      <c r="H57" s="88">
        <f t="shared" si="14"/>
        <v>74566211</v>
      </c>
      <c r="I57" s="101">
        <f t="shared" si="14"/>
        <v>30.674331385613826</v>
      </c>
      <c r="J57" s="88">
        <f t="shared" si="7"/>
        <v>74566211</v>
      </c>
      <c r="K57" s="88">
        <f>SUM(K58:K97)</f>
        <v>0</v>
      </c>
      <c r="L57" s="88">
        <f t="shared" si="12"/>
        <v>74566211</v>
      </c>
      <c r="M57" s="92">
        <f t="shared" si="2"/>
        <v>30.67433138561383</v>
      </c>
      <c r="N57" s="88">
        <f>N9+N48+N49+N51+N55</f>
        <v>0</v>
      </c>
      <c r="O57" s="93">
        <f>O9+O48+O49+O51+O55</f>
        <v>0</v>
      </c>
      <c r="P57" s="88">
        <f>P9+P48+P49+P51+P55</f>
        <v>0</v>
      </c>
      <c r="Q57" s="93">
        <f>Q9+Q48+Q49+Q51+Q55</f>
        <v>0</v>
      </c>
      <c r="R57" s="88">
        <f>R9+R48+R49+R51+R55</f>
        <v>5584908</v>
      </c>
      <c r="S57" s="101">
        <f t="shared" si="3"/>
        <v>7.489864276461628</v>
      </c>
      <c r="T57" s="90">
        <f>T9+T48+T49+T51+T55</f>
        <v>74565837</v>
      </c>
    </row>
    <row r="58" spans="1:20" ht="16.5" customHeight="1">
      <c r="A58" s="85">
        <v>2</v>
      </c>
      <c r="B58" s="91" t="s">
        <v>116</v>
      </c>
      <c r="C58" s="87"/>
      <c r="D58" s="88"/>
      <c r="E58" s="88"/>
      <c r="F58" s="88"/>
      <c r="G58" s="88"/>
      <c r="H58" s="88"/>
      <c r="I58" s="101"/>
      <c r="J58" s="96"/>
      <c r="K58" s="88"/>
      <c r="L58" s="88"/>
      <c r="M58" s="92"/>
      <c r="N58" s="88"/>
      <c r="O58" s="93"/>
      <c r="P58" s="88"/>
      <c r="Q58" s="93"/>
      <c r="R58" s="88"/>
      <c r="S58" s="97"/>
      <c r="T58" s="90"/>
    </row>
    <row r="59" spans="1:20" ht="45" customHeight="1">
      <c r="A59" s="85" t="s">
        <v>25</v>
      </c>
      <c r="B59" s="91" t="s">
        <v>220</v>
      </c>
      <c r="C59" s="87"/>
      <c r="D59" s="88">
        <v>5</v>
      </c>
      <c r="E59" s="88">
        <f>SUM(E60:E64)</f>
        <v>3416000</v>
      </c>
      <c r="F59" s="88">
        <f aca="true" t="shared" si="15" ref="F59:T59">SUM(F60:F64)</f>
        <v>0</v>
      </c>
      <c r="G59" s="88">
        <f t="shared" si="15"/>
        <v>0</v>
      </c>
      <c r="H59" s="88">
        <f>SUM(H60:H64)</f>
        <v>3416000</v>
      </c>
      <c r="I59" s="101">
        <f t="shared" si="15"/>
        <v>1.4052412561670438</v>
      </c>
      <c r="J59" s="96">
        <f t="shared" si="7"/>
        <v>3416000</v>
      </c>
      <c r="K59" s="88">
        <f aca="true" t="shared" si="16" ref="K59:K67">SUM(K60:K99)</f>
        <v>0</v>
      </c>
      <c r="L59" s="88">
        <f aca="true" t="shared" si="17" ref="L59:L67">J59+K59</f>
        <v>3416000</v>
      </c>
      <c r="M59" s="92">
        <f t="shared" si="2"/>
        <v>1.4052412561670438</v>
      </c>
      <c r="N59" s="88">
        <f t="shared" si="15"/>
        <v>0</v>
      </c>
      <c r="O59" s="93">
        <f t="shared" si="15"/>
        <v>0</v>
      </c>
      <c r="P59" s="88">
        <f t="shared" si="15"/>
        <v>0</v>
      </c>
      <c r="Q59" s="93">
        <f t="shared" si="15"/>
        <v>0</v>
      </c>
      <c r="R59" s="88">
        <f t="shared" si="15"/>
        <v>0</v>
      </c>
      <c r="S59" s="97">
        <f t="shared" si="3"/>
        <v>0</v>
      </c>
      <c r="T59" s="90">
        <f t="shared" si="15"/>
        <v>3416000</v>
      </c>
    </row>
    <row r="60" spans="1:20" ht="15.75" customHeight="1">
      <c r="A60" s="99"/>
      <c r="B60" s="94" t="s">
        <v>117</v>
      </c>
      <c r="C60" s="95" t="s">
        <v>118</v>
      </c>
      <c r="D60" s="96"/>
      <c r="E60" s="96">
        <v>1600000</v>
      </c>
      <c r="F60" s="96">
        <v>0</v>
      </c>
      <c r="G60" s="96">
        <v>0</v>
      </c>
      <c r="H60" s="88">
        <f>E60+F60+G60</f>
        <v>1600000</v>
      </c>
      <c r="I60" s="101">
        <f>H60/243089931*100</f>
        <v>0.6581926258393648</v>
      </c>
      <c r="J60" s="96">
        <f t="shared" si="7"/>
        <v>1600000</v>
      </c>
      <c r="K60" s="88">
        <f t="shared" si="16"/>
        <v>0</v>
      </c>
      <c r="L60" s="88">
        <f t="shared" si="17"/>
        <v>1600000</v>
      </c>
      <c r="M60" s="92">
        <f t="shared" si="2"/>
        <v>0.6581926258393648</v>
      </c>
      <c r="N60" s="96">
        <v>0</v>
      </c>
      <c r="O60" s="93">
        <v>0</v>
      </c>
      <c r="P60" s="96">
        <v>0</v>
      </c>
      <c r="Q60" s="93">
        <v>0</v>
      </c>
      <c r="R60" s="96">
        <v>0</v>
      </c>
      <c r="S60" s="97">
        <f t="shared" si="3"/>
        <v>0</v>
      </c>
      <c r="T60" s="98">
        <v>1600000</v>
      </c>
    </row>
    <row r="61" spans="1:20" ht="15.75" customHeight="1">
      <c r="A61" s="99"/>
      <c r="B61" s="94" t="s">
        <v>119</v>
      </c>
      <c r="C61" s="95" t="s">
        <v>170</v>
      </c>
      <c r="D61" s="96"/>
      <c r="E61" s="96">
        <v>1600000</v>
      </c>
      <c r="F61" s="96">
        <v>0</v>
      </c>
      <c r="G61" s="96">
        <v>0</v>
      </c>
      <c r="H61" s="88">
        <f>E61+F61+G61</f>
        <v>1600000</v>
      </c>
      <c r="I61" s="101">
        <f>H61/243089931*100</f>
        <v>0.6581926258393648</v>
      </c>
      <c r="J61" s="96">
        <f t="shared" si="7"/>
        <v>1600000</v>
      </c>
      <c r="K61" s="88">
        <f t="shared" si="16"/>
        <v>0</v>
      </c>
      <c r="L61" s="88">
        <f t="shared" si="17"/>
        <v>1600000</v>
      </c>
      <c r="M61" s="92">
        <f t="shared" si="2"/>
        <v>0.6581926258393648</v>
      </c>
      <c r="N61" s="96">
        <v>0</v>
      </c>
      <c r="O61" s="93">
        <v>0</v>
      </c>
      <c r="P61" s="96">
        <v>0</v>
      </c>
      <c r="Q61" s="93">
        <v>0</v>
      </c>
      <c r="R61" s="96">
        <v>0</v>
      </c>
      <c r="S61" s="97">
        <f t="shared" si="3"/>
        <v>0</v>
      </c>
      <c r="T61" s="98">
        <v>1600000</v>
      </c>
    </row>
    <row r="62" spans="1:20" ht="16.5" customHeight="1">
      <c r="A62" s="99"/>
      <c r="B62" s="94" t="s">
        <v>120</v>
      </c>
      <c r="C62" s="95" t="s">
        <v>121</v>
      </c>
      <c r="D62" s="96"/>
      <c r="E62" s="96">
        <v>96000</v>
      </c>
      <c r="F62" s="96">
        <v>0</v>
      </c>
      <c r="G62" s="96">
        <v>0</v>
      </c>
      <c r="H62" s="88">
        <f>E62+F62+G62</f>
        <v>96000</v>
      </c>
      <c r="I62" s="101">
        <f>H62/243089931*100</f>
        <v>0.039491557550361885</v>
      </c>
      <c r="J62" s="96">
        <f t="shared" si="7"/>
        <v>96000</v>
      </c>
      <c r="K62" s="88">
        <f t="shared" si="16"/>
        <v>0</v>
      </c>
      <c r="L62" s="88">
        <f t="shared" si="17"/>
        <v>96000</v>
      </c>
      <c r="M62" s="92">
        <f t="shared" si="2"/>
        <v>0.039491557550361885</v>
      </c>
      <c r="N62" s="96">
        <v>0</v>
      </c>
      <c r="O62" s="93">
        <v>0</v>
      </c>
      <c r="P62" s="96">
        <v>0</v>
      </c>
      <c r="Q62" s="93">
        <v>0</v>
      </c>
      <c r="R62" s="96">
        <v>0</v>
      </c>
      <c r="S62" s="97">
        <v>0</v>
      </c>
      <c r="T62" s="98">
        <v>96000</v>
      </c>
    </row>
    <row r="63" spans="1:20" ht="16.5" customHeight="1">
      <c r="A63" s="99"/>
      <c r="B63" s="94" t="s">
        <v>122</v>
      </c>
      <c r="C63" s="95" t="s">
        <v>123</v>
      </c>
      <c r="D63" s="96"/>
      <c r="E63" s="96">
        <v>80000</v>
      </c>
      <c r="F63" s="96">
        <v>0</v>
      </c>
      <c r="G63" s="96">
        <v>0</v>
      </c>
      <c r="H63" s="88">
        <f>E63+F63+G63</f>
        <v>80000</v>
      </c>
      <c r="I63" s="101">
        <f>H63/243089931*100</f>
        <v>0.032909631291968236</v>
      </c>
      <c r="J63" s="96">
        <f t="shared" si="7"/>
        <v>80000</v>
      </c>
      <c r="K63" s="88">
        <f t="shared" si="16"/>
        <v>0</v>
      </c>
      <c r="L63" s="88">
        <f t="shared" si="17"/>
        <v>80000</v>
      </c>
      <c r="M63" s="92">
        <f t="shared" si="2"/>
        <v>0.032909631291968236</v>
      </c>
      <c r="N63" s="96">
        <v>0</v>
      </c>
      <c r="O63" s="93">
        <v>0</v>
      </c>
      <c r="P63" s="96">
        <v>0</v>
      </c>
      <c r="Q63" s="93">
        <v>0</v>
      </c>
      <c r="R63" s="96">
        <v>0</v>
      </c>
      <c r="S63" s="97">
        <v>0</v>
      </c>
      <c r="T63" s="98">
        <v>80000</v>
      </c>
    </row>
    <row r="64" spans="1:20" ht="17.25" customHeight="1">
      <c r="A64" s="99"/>
      <c r="B64" s="94" t="s">
        <v>124</v>
      </c>
      <c r="C64" s="95" t="s">
        <v>125</v>
      </c>
      <c r="D64" s="96"/>
      <c r="E64" s="96">
        <v>40000</v>
      </c>
      <c r="F64" s="96">
        <v>0</v>
      </c>
      <c r="G64" s="96">
        <v>0</v>
      </c>
      <c r="H64" s="88">
        <f>E64+F64+G64</f>
        <v>40000</v>
      </c>
      <c r="I64" s="101">
        <f>H64/243089931*100</f>
        <v>0.016454815645984118</v>
      </c>
      <c r="J64" s="96">
        <f t="shared" si="7"/>
        <v>40000</v>
      </c>
      <c r="K64" s="88">
        <f t="shared" si="16"/>
        <v>0</v>
      </c>
      <c r="L64" s="88">
        <f t="shared" si="17"/>
        <v>40000</v>
      </c>
      <c r="M64" s="92">
        <f t="shared" si="2"/>
        <v>0.016454815645984118</v>
      </c>
      <c r="N64" s="96">
        <v>0</v>
      </c>
      <c r="O64" s="93">
        <v>0</v>
      </c>
      <c r="P64" s="96">
        <v>0</v>
      </c>
      <c r="Q64" s="93">
        <v>0</v>
      </c>
      <c r="R64" s="96">
        <v>0</v>
      </c>
      <c r="S64" s="97">
        <v>0</v>
      </c>
      <c r="T64" s="98">
        <v>40000</v>
      </c>
    </row>
    <row r="65" spans="1:20" ht="15.75" customHeight="1">
      <c r="A65" s="85" t="s">
        <v>102</v>
      </c>
      <c r="B65" s="91" t="s">
        <v>126</v>
      </c>
      <c r="C65" s="87"/>
      <c r="D65" s="88"/>
      <c r="E65" s="88">
        <v>0</v>
      </c>
      <c r="F65" s="88">
        <v>0</v>
      </c>
      <c r="G65" s="88">
        <v>0</v>
      </c>
      <c r="H65" s="88">
        <v>0</v>
      </c>
      <c r="I65" s="101">
        <v>0</v>
      </c>
      <c r="J65" s="96">
        <f t="shared" si="7"/>
        <v>0</v>
      </c>
      <c r="K65" s="88">
        <f t="shared" si="16"/>
        <v>0</v>
      </c>
      <c r="L65" s="88">
        <f t="shared" si="17"/>
        <v>0</v>
      </c>
      <c r="M65" s="92">
        <f t="shared" si="2"/>
        <v>0</v>
      </c>
      <c r="N65" s="88">
        <v>0</v>
      </c>
      <c r="O65" s="93">
        <v>0</v>
      </c>
      <c r="P65" s="88">
        <v>0</v>
      </c>
      <c r="Q65" s="93">
        <v>0</v>
      </c>
      <c r="R65" s="88">
        <v>0</v>
      </c>
      <c r="S65" s="97">
        <v>0</v>
      </c>
      <c r="T65" s="90">
        <v>0</v>
      </c>
    </row>
    <row r="66" spans="1:20" ht="16.5" customHeight="1">
      <c r="A66" s="85" t="s">
        <v>104</v>
      </c>
      <c r="B66" s="91" t="s">
        <v>127</v>
      </c>
      <c r="C66" s="87"/>
      <c r="D66" s="88"/>
      <c r="E66" s="88">
        <v>0</v>
      </c>
      <c r="F66" s="88">
        <v>0</v>
      </c>
      <c r="G66" s="88">
        <v>0</v>
      </c>
      <c r="H66" s="88">
        <v>0</v>
      </c>
      <c r="I66" s="101">
        <v>0</v>
      </c>
      <c r="J66" s="96">
        <f t="shared" si="7"/>
        <v>0</v>
      </c>
      <c r="K66" s="88">
        <f t="shared" si="16"/>
        <v>0</v>
      </c>
      <c r="L66" s="88">
        <f t="shared" si="17"/>
        <v>0</v>
      </c>
      <c r="M66" s="92">
        <f t="shared" si="2"/>
        <v>0</v>
      </c>
      <c r="N66" s="88">
        <v>0</v>
      </c>
      <c r="O66" s="93">
        <v>0</v>
      </c>
      <c r="P66" s="88">
        <v>0</v>
      </c>
      <c r="Q66" s="93">
        <v>0</v>
      </c>
      <c r="R66" s="88">
        <v>0</v>
      </c>
      <c r="S66" s="97">
        <v>0</v>
      </c>
      <c r="T66" s="90">
        <v>0</v>
      </c>
    </row>
    <row r="67" spans="1:20" ht="18.75" customHeight="1">
      <c r="A67" s="85" t="s">
        <v>106</v>
      </c>
      <c r="B67" s="91" t="s">
        <v>128</v>
      </c>
      <c r="C67" s="87"/>
      <c r="D67" s="88"/>
      <c r="E67" s="88">
        <v>0</v>
      </c>
      <c r="F67" s="88">
        <v>0</v>
      </c>
      <c r="G67" s="88">
        <v>0</v>
      </c>
      <c r="H67" s="88">
        <v>0</v>
      </c>
      <c r="I67" s="101">
        <v>0</v>
      </c>
      <c r="J67" s="96">
        <f t="shared" si="7"/>
        <v>0</v>
      </c>
      <c r="K67" s="88">
        <f t="shared" si="16"/>
        <v>0</v>
      </c>
      <c r="L67" s="88">
        <f t="shared" si="17"/>
        <v>0</v>
      </c>
      <c r="M67" s="92">
        <f t="shared" si="2"/>
        <v>0</v>
      </c>
      <c r="N67" s="88">
        <v>0</v>
      </c>
      <c r="O67" s="93">
        <v>0</v>
      </c>
      <c r="P67" s="88">
        <v>0</v>
      </c>
      <c r="Q67" s="93">
        <v>0</v>
      </c>
      <c r="R67" s="88">
        <v>0</v>
      </c>
      <c r="S67" s="97">
        <v>0</v>
      </c>
      <c r="T67" s="90">
        <v>0</v>
      </c>
    </row>
    <row r="68" spans="1:20" ht="15.75" customHeight="1">
      <c r="A68" s="85" t="s">
        <v>129</v>
      </c>
      <c r="B68" s="91" t="s">
        <v>107</v>
      </c>
      <c r="C68" s="87"/>
      <c r="D68" s="88"/>
      <c r="E68" s="88"/>
      <c r="F68" s="88"/>
      <c r="G68" s="88"/>
      <c r="H68" s="88"/>
      <c r="I68" s="101"/>
      <c r="J68" s="96"/>
      <c r="K68" s="88"/>
      <c r="L68" s="88"/>
      <c r="M68" s="92"/>
      <c r="N68" s="88"/>
      <c r="O68" s="93"/>
      <c r="P68" s="88"/>
      <c r="Q68" s="93"/>
      <c r="R68" s="88"/>
      <c r="S68" s="97"/>
      <c r="T68" s="90"/>
    </row>
    <row r="69" spans="1:20" ht="16.5" customHeight="1">
      <c r="A69" s="99" t="s">
        <v>180</v>
      </c>
      <c r="B69" s="91" t="s">
        <v>108</v>
      </c>
      <c r="C69" s="87"/>
      <c r="D69" s="88">
        <v>1</v>
      </c>
      <c r="E69" s="88">
        <f>E70</f>
        <v>53990400</v>
      </c>
      <c r="F69" s="88">
        <f aca="true" t="shared" si="18" ref="F69:T69">F70</f>
        <v>0</v>
      </c>
      <c r="G69" s="88">
        <f t="shared" si="18"/>
        <v>0</v>
      </c>
      <c r="H69" s="88">
        <f t="shared" si="18"/>
        <v>53990400</v>
      </c>
      <c r="I69" s="101">
        <f t="shared" si="18"/>
        <v>22.2101</v>
      </c>
      <c r="J69" s="96">
        <f t="shared" si="7"/>
        <v>53990400</v>
      </c>
      <c r="K69" s="88">
        <f>SUM(K70:K109)</f>
        <v>0</v>
      </c>
      <c r="L69" s="88">
        <f>J69+K69</f>
        <v>53990400</v>
      </c>
      <c r="M69" s="92">
        <f t="shared" si="2"/>
        <v>22.210051966323523</v>
      </c>
      <c r="N69" s="88">
        <f t="shared" si="18"/>
        <v>0</v>
      </c>
      <c r="O69" s="93">
        <f t="shared" si="18"/>
        <v>0</v>
      </c>
      <c r="P69" s="88">
        <f t="shared" si="18"/>
        <v>0</v>
      </c>
      <c r="Q69" s="93">
        <f t="shared" si="18"/>
        <v>0</v>
      </c>
      <c r="R69" s="88">
        <f t="shared" si="18"/>
        <v>0</v>
      </c>
      <c r="S69" s="97">
        <f t="shared" si="3"/>
        <v>0</v>
      </c>
      <c r="T69" s="90">
        <f t="shared" si="18"/>
        <v>53990400</v>
      </c>
    </row>
    <row r="70" spans="1:20" ht="18" customHeight="1">
      <c r="A70" s="99"/>
      <c r="B70" s="94" t="s">
        <v>130</v>
      </c>
      <c r="C70" s="95" t="s">
        <v>131</v>
      </c>
      <c r="D70" s="96"/>
      <c r="E70" s="96">
        <v>53990400</v>
      </c>
      <c r="F70" s="96">
        <v>0</v>
      </c>
      <c r="G70" s="96">
        <v>0</v>
      </c>
      <c r="H70" s="96">
        <v>53990400</v>
      </c>
      <c r="I70" s="92">
        <v>22.2101</v>
      </c>
      <c r="J70" s="96">
        <f t="shared" si="7"/>
        <v>53990400</v>
      </c>
      <c r="K70" s="88">
        <f>SUM(K71:K110)</f>
        <v>0</v>
      </c>
      <c r="L70" s="88">
        <f>J70+K70</f>
        <v>53990400</v>
      </c>
      <c r="M70" s="92">
        <f t="shared" si="2"/>
        <v>22.210051966323523</v>
      </c>
      <c r="N70" s="96">
        <v>0</v>
      </c>
      <c r="O70" s="93">
        <v>0</v>
      </c>
      <c r="P70" s="96">
        <v>0</v>
      </c>
      <c r="Q70" s="93">
        <v>0</v>
      </c>
      <c r="R70" s="96">
        <v>0</v>
      </c>
      <c r="S70" s="97">
        <f t="shared" si="3"/>
        <v>0</v>
      </c>
      <c r="T70" s="98">
        <v>53990400</v>
      </c>
    </row>
    <row r="71" spans="1:20" ht="17.25" customHeight="1">
      <c r="A71" s="85"/>
      <c r="B71" s="91" t="s">
        <v>132</v>
      </c>
      <c r="C71" s="87"/>
      <c r="D71" s="88">
        <f>D59+D69</f>
        <v>6</v>
      </c>
      <c r="E71" s="88">
        <f>E59+E69</f>
        <v>57406400</v>
      </c>
      <c r="F71" s="88">
        <f aca="true" t="shared" si="19" ref="F71:T71">F59+F69</f>
        <v>0</v>
      </c>
      <c r="G71" s="88">
        <f t="shared" si="19"/>
        <v>0</v>
      </c>
      <c r="H71" s="88">
        <f t="shared" si="19"/>
        <v>57406400</v>
      </c>
      <c r="I71" s="101">
        <f t="shared" si="19"/>
        <v>23.615341256167046</v>
      </c>
      <c r="J71" s="96">
        <f t="shared" si="7"/>
        <v>57406400</v>
      </c>
      <c r="K71" s="88">
        <f>SUM(K72:K111)</f>
        <v>0</v>
      </c>
      <c r="L71" s="88">
        <f>J71+K71</f>
        <v>57406400</v>
      </c>
      <c r="M71" s="92">
        <f t="shared" si="2"/>
        <v>23.615293222490568</v>
      </c>
      <c r="N71" s="88">
        <f t="shared" si="19"/>
        <v>0</v>
      </c>
      <c r="O71" s="93">
        <f t="shared" si="19"/>
        <v>0</v>
      </c>
      <c r="P71" s="88">
        <f t="shared" si="19"/>
        <v>0</v>
      </c>
      <c r="Q71" s="93">
        <f t="shared" si="19"/>
        <v>0</v>
      </c>
      <c r="R71" s="88">
        <f t="shared" si="19"/>
        <v>0</v>
      </c>
      <c r="S71" s="97">
        <f t="shared" si="3"/>
        <v>0</v>
      </c>
      <c r="T71" s="90">
        <f t="shared" si="19"/>
        <v>57406400</v>
      </c>
    </row>
    <row r="72" spans="1:20" ht="45.75" customHeight="1" thickBot="1">
      <c r="A72" s="102"/>
      <c r="B72" s="103" t="s">
        <v>133</v>
      </c>
      <c r="C72" s="104"/>
      <c r="D72" s="105">
        <f>D57+D71</f>
        <v>48</v>
      </c>
      <c r="E72" s="105">
        <f>E57+E71</f>
        <v>131972611</v>
      </c>
      <c r="F72" s="105">
        <f aca="true" t="shared" si="20" ref="F72:T72">F57+F71</f>
        <v>0</v>
      </c>
      <c r="G72" s="105">
        <f t="shared" si="20"/>
        <v>0</v>
      </c>
      <c r="H72" s="105">
        <f t="shared" si="20"/>
        <v>131972611</v>
      </c>
      <c r="I72" s="106">
        <f t="shared" si="20"/>
        <v>54.28967264178087</v>
      </c>
      <c r="J72" s="107">
        <f t="shared" si="7"/>
        <v>131972611</v>
      </c>
      <c r="K72" s="105">
        <f>SUM(K73:K112)</f>
        <v>0</v>
      </c>
      <c r="L72" s="105">
        <f>J72+K72</f>
        <v>131972611</v>
      </c>
      <c r="M72" s="106">
        <f t="shared" si="2"/>
        <v>54.28962460810439</v>
      </c>
      <c r="N72" s="105">
        <f t="shared" si="20"/>
        <v>0</v>
      </c>
      <c r="O72" s="108">
        <f t="shared" si="20"/>
        <v>0</v>
      </c>
      <c r="P72" s="105">
        <f t="shared" si="20"/>
        <v>0</v>
      </c>
      <c r="Q72" s="108">
        <f t="shared" si="20"/>
        <v>0</v>
      </c>
      <c r="R72" s="105">
        <f t="shared" si="20"/>
        <v>5584908</v>
      </c>
      <c r="S72" s="106">
        <f t="shared" si="3"/>
        <v>4.231868989846689</v>
      </c>
      <c r="T72" s="109">
        <f t="shared" si="20"/>
        <v>131972237</v>
      </c>
    </row>
    <row r="73" spans="1:20" ht="15" customHeight="1">
      <c r="A73" s="82"/>
      <c r="B73" s="110"/>
      <c r="C73" s="82"/>
      <c r="D73" s="82"/>
      <c r="E73" s="82"/>
      <c r="F73" s="82"/>
      <c r="G73" s="82"/>
      <c r="H73" s="82"/>
      <c r="I73" s="121" t="s">
        <v>196</v>
      </c>
      <c r="J73" s="82"/>
      <c r="K73" s="82"/>
      <c r="L73" s="82"/>
      <c r="M73" s="111"/>
      <c r="N73" s="82"/>
      <c r="O73" s="111"/>
      <c r="P73" s="82"/>
      <c r="Q73" s="111"/>
      <c r="R73" s="112"/>
      <c r="S73" s="113"/>
      <c r="T73" s="112"/>
    </row>
    <row r="74" spans="1:20" ht="26.25" hidden="1">
      <c r="A74" s="82"/>
      <c r="B74" s="110"/>
      <c r="C74" s="82"/>
      <c r="D74" s="82"/>
      <c r="E74" s="82"/>
      <c r="F74" s="82"/>
      <c r="G74" s="82"/>
      <c r="H74" s="82"/>
      <c r="I74" s="111"/>
      <c r="J74" s="82"/>
      <c r="K74" s="82"/>
      <c r="L74" s="82"/>
      <c r="M74" s="111"/>
      <c r="N74" s="82"/>
      <c r="O74" s="111"/>
      <c r="P74" s="82"/>
      <c r="Q74" s="111"/>
      <c r="R74" s="112"/>
      <c r="S74" s="113"/>
      <c r="T74" s="112"/>
    </row>
    <row r="75" spans="1:20" ht="26.25">
      <c r="A75" s="114"/>
      <c r="R75" s="117"/>
      <c r="S75" s="118"/>
      <c r="T75" s="117"/>
    </row>
  </sheetData>
  <sheetProtection password="CA22" sheet="1" objects="1" scenarios="1" selectLockedCells="1" selectUnlockedCells="1"/>
  <mergeCells count="25">
    <mergeCell ref="H5:H7"/>
    <mergeCell ref="A1:T1"/>
    <mergeCell ref="A5:A7"/>
    <mergeCell ref="A2:T2"/>
    <mergeCell ref="A3:T3"/>
    <mergeCell ref="A4:T4"/>
    <mergeCell ref="T5:T7"/>
    <mergeCell ref="J6:L6"/>
    <mergeCell ref="M6:M7"/>
    <mergeCell ref="P6:P7"/>
    <mergeCell ref="R6:R7"/>
    <mergeCell ref="S6:S7"/>
    <mergeCell ref="R5:S5"/>
    <mergeCell ref="I5:I7"/>
    <mergeCell ref="J5:M5"/>
    <mergeCell ref="N5:N7"/>
    <mergeCell ref="O5:O7"/>
    <mergeCell ref="P5:Q5"/>
    <mergeCell ref="Q6:Q7"/>
    <mergeCell ref="B5:B7"/>
    <mergeCell ref="C5:C7"/>
    <mergeCell ref="D5:D7"/>
    <mergeCell ref="E5:E7"/>
    <mergeCell ref="F5:F7"/>
    <mergeCell ref="G5:G7"/>
  </mergeCells>
  <printOptions/>
  <pageMargins left="0.7" right="0.45" top="1" bottom="1" header="0.3" footer="0.3"/>
  <pageSetup horizontalDpi="1200" verticalDpi="1200" orientation="portrait" scale="40" r:id="rId1"/>
  <ignoredErrors>
    <ignoredError sqref="F9 G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47"/>
  <sheetViews>
    <sheetView showGridLines="0" zoomScalePageLayoutView="0" workbookViewId="0" topLeftCell="C1">
      <selection activeCell="G5" sqref="G5:G7"/>
    </sheetView>
  </sheetViews>
  <sheetFormatPr defaultColWidth="9.140625" defaultRowHeight="15"/>
  <cols>
    <col min="1" max="1" width="3.28125" style="1" customWidth="1"/>
    <col min="2" max="2" width="19.7109375" style="5" customWidth="1"/>
    <col min="3" max="3" width="8.00390625" style="1" customWidth="1"/>
    <col min="4" max="4" width="7.140625" style="1" customWidth="1"/>
    <col min="5" max="5" width="9.57421875" style="1" customWidth="1"/>
    <col min="6" max="6" width="4.7109375" style="1" customWidth="1"/>
    <col min="7" max="7" width="7.421875" style="1" customWidth="1"/>
    <col min="8" max="8" width="9.57421875" style="1" customWidth="1"/>
    <col min="9" max="9" width="8.57421875" style="6" customWidth="1"/>
    <col min="10" max="10" width="9.7109375" style="1" customWidth="1"/>
    <col min="11" max="11" width="4.00390625" style="1" customWidth="1"/>
    <col min="12" max="12" width="9.421875" style="1" customWidth="1"/>
    <col min="13" max="13" width="6.421875" style="6" customWidth="1"/>
    <col min="14" max="14" width="7.7109375" style="1" customWidth="1"/>
    <col min="15" max="15" width="9.7109375" style="6" customWidth="1"/>
    <col min="16" max="16" width="3.28125" style="1" customWidth="1"/>
    <col min="17" max="17" width="4.7109375" style="6" customWidth="1"/>
    <col min="18" max="18" width="3.421875" style="1" customWidth="1"/>
    <col min="19" max="19" width="7.140625" style="6" customWidth="1"/>
    <col min="20" max="20" width="10.00390625" style="1" customWidth="1"/>
    <col min="21" max="16384" width="8.8515625" style="1" customWidth="1"/>
  </cols>
  <sheetData>
    <row r="1" spans="1:20" ht="14.25" customHeight="1">
      <c r="A1" s="166" t="s">
        <v>134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8"/>
    </row>
    <row r="2" spans="1:20" ht="13.5" thickBot="1">
      <c r="A2" s="157" t="s">
        <v>187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9"/>
    </row>
    <row r="3" spans="1:20" ht="13.5" thickBot="1">
      <c r="A3" s="160" t="s">
        <v>248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2"/>
    </row>
    <row r="4" spans="1:20" ht="12.75">
      <c r="A4" s="163" t="s">
        <v>188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5"/>
    </row>
    <row r="5" spans="1:20" ht="87.75" customHeight="1">
      <c r="A5" s="155"/>
      <c r="B5" s="153" t="s">
        <v>189</v>
      </c>
      <c r="C5" s="153" t="s">
        <v>190</v>
      </c>
      <c r="D5" s="153" t="s">
        <v>191</v>
      </c>
      <c r="E5" s="153" t="s">
        <v>192</v>
      </c>
      <c r="F5" s="153" t="s">
        <v>193</v>
      </c>
      <c r="G5" s="153" t="s">
        <v>194</v>
      </c>
      <c r="H5" s="153" t="s">
        <v>195</v>
      </c>
      <c r="I5" s="154" t="s">
        <v>196</v>
      </c>
      <c r="J5" s="153" t="s">
        <v>197</v>
      </c>
      <c r="K5" s="153"/>
      <c r="L5" s="153"/>
      <c r="M5" s="153"/>
      <c r="N5" s="153" t="s">
        <v>201</v>
      </c>
      <c r="O5" s="154" t="s">
        <v>202</v>
      </c>
      <c r="P5" s="153" t="s">
        <v>203</v>
      </c>
      <c r="Q5" s="153"/>
      <c r="R5" s="153" t="s">
        <v>208</v>
      </c>
      <c r="S5" s="153"/>
      <c r="T5" s="156" t="s">
        <v>209</v>
      </c>
    </row>
    <row r="6" spans="1:20" ht="18.75" customHeight="1">
      <c r="A6" s="155"/>
      <c r="B6" s="153"/>
      <c r="C6" s="153"/>
      <c r="D6" s="153"/>
      <c r="E6" s="153"/>
      <c r="F6" s="153"/>
      <c r="G6" s="153"/>
      <c r="H6" s="153"/>
      <c r="I6" s="154"/>
      <c r="J6" s="153" t="s">
        <v>8</v>
      </c>
      <c r="K6" s="153"/>
      <c r="L6" s="153"/>
      <c r="M6" s="154" t="s">
        <v>200</v>
      </c>
      <c r="N6" s="153"/>
      <c r="O6" s="154"/>
      <c r="P6" s="153" t="s">
        <v>204</v>
      </c>
      <c r="Q6" s="154" t="s">
        <v>205</v>
      </c>
      <c r="R6" s="153" t="s">
        <v>218</v>
      </c>
      <c r="S6" s="154" t="s">
        <v>207</v>
      </c>
      <c r="T6" s="156"/>
    </row>
    <row r="7" spans="1:20" ht="65.25" customHeight="1">
      <c r="A7" s="155"/>
      <c r="B7" s="153"/>
      <c r="C7" s="153"/>
      <c r="D7" s="153"/>
      <c r="E7" s="153"/>
      <c r="F7" s="153"/>
      <c r="G7" s="153"/>
      <c r="H7" s="153"/>
      <c r="I7" s="154"/>
      <c r="J7" s="74" t="s">
        <v>198</v>
      </c>
      <c r="K7" s="74" t="s">
        <v>199</v>
      </c>
      <c r="L7" s="74" t="s">
        <v>12</v>
      </c>
      <c r="M7" s="154"/>
      <c r="N7" s="153"/>
      <c r="O7" s="154"/>
      <c r="P7" s="153"/>
      <c r="Q7" s="154"/>
      <c r="R7" s="153"/>
      <c r="S7" s="154"/>
      <c r="T7" s="156"/>
    </row>
    <row r="8" spans="1:20" ht="12.75">
      <c r="A8" s="57">
        <v>1</v>
      </c>
      <c r="B8" s="49" t="s">
        <v>127</v>
      </c>
      <c r="C8" s="53"/>
      <c r="D8" s="47"/>
      <c r="E8" s="47"/>
      <c r="F8" s="47"/>
      <c r="G8" s="47"/>
      <c r="H8" s="47"/>
      <c r="I8" s="75"/>
      <c r="J8" s="47"/>
      <c r="K8" s="47"/>
      <c r="L8" s="47"/>
      <c r="M8" s="75"/>
      <c r="N8" s="47"/>
      <c r="O8" s="75"/>
      <c r="P8" s="47"/>
      <c r="Q8" s="75"/>
      <c r="R8" s="47"/>
      <c r="S8" s="75"/>
      <c r="T8" s="48"/>
    </row>
    <row r="9" spans="1:20" ht="12.75">
      <c r="A9" s="57" t="s">
        <v>25</v>
      </c>
      <c r="B9" s="52" t="s">
        <v>210</v>
      </c>
      <c r="C9" s="53"/>
      <c r="D9" s="54">
        <v>32</v>
      </c>
      <c r="E9" s="54">
        <v>2900036</v>
      </c>
      <c r="F9" s="54">
        <v>0</v>
      </c>
      <c r="G9" s="54">
        <v>0</v>
      </c>
      <c r="H9" s="54">
        <f>E9+F9+G9</f>
        <v>2900036</v>
      </c>
      <c r="I9" s="76">
        <f>H9/243089931*100</f>
        <v>1.1929889436679302</v>
      </c>
      <c r="J9" s="54">
        <f>H9</f>
        <v>2900036</v>
      </c>
      <c r="K9" s="54">
        <v>0</v>
      </c>
      <c r="L9" s="54">
        <f>J9+K9</f>
        <v>2900036</v>
      </c>
      <c r="M9" s="50">
        <f>L9/243089931*100</f>
        <v>1.1929889436679302</v>
      </c>
      <c r="N9" s="55">
        <v>0</v>
      </c>
      <c r="O9" s="55">
        <v>0</v>
      </c>
      <c r="P9" s="54">
        <v>0</v>
      </c>
      <c r="Q9" s="55">
        <v>0</v>
      </c>
      <c r="R9" s="54">
        <v>0</v>
      </c>
      <c r="S9" s="55">
        <f>R9/H9*100</f>
        <v>0</v>
      </c>
      <c r="T9" s="56">
        <v>2889188</v>
      </c>
    </row>
    <row r="10" spans="1:20" ht="12.75">
      <c r="A10" s="57" t="s">
        <v>102</v>
      </c>
      <c r="B10" s="52" t="s">
        <v>135</v>
      </c>
      <c r="C10" s="77"/>
      <c r="D10" s="54">
        <v>0</v>
      </c>
      <c r="E10" s="54">
        <v>0</v>
      </c>
      <c r="F10" s="54">
        <v>0</v>
      </c>
      <c r="G10" s="54">
        <v>0</v>
      </c>
      <c r="H10" s="54">
        <f aca="true" t="shared" si="0" ref="H10:H19">E10+F10+G10</f>
        <v>0</v>
      </c>
      <c r="I10" s="76">
        <f aca="true" t="shared" si="1" ref="I10:I19">H10/243089931*100</f>
        <v>0</v>
      </c>
      <c r="J10" s="54">
        <f aca="true" t="shared" si="2" ref="J10:J45">H10</f>
        <v>0</v>
      </c>
      <c r="K10" s="54">
        <v>0</v>
      </c>
      <c r="L10" s="54">
        <f aca="true" t="shared" si="3" ref="L10:L45">J10+K10</f>
        <v>0</v>
      </c>
      <c r="M10" s="50">
        <f aca="true" t="shared" si="4" ref="M10:M45">L10/243089931*100</f>
        <v>0</v>
      </c>
      <c r="N10" s="55">
        <v>0</v>
      </c>
      <c r="O10" s="55">
        <v>0</v>
      </c>
      <c r="P10" s="54">
        <v>0</v>
      </c>
      <c r="Q10" s="55">
        <v>0</v>
      </c>
      <c r="R10" s="54">
        <v>0</v>
      </c>
      <c r="S10" s="55">
        <v>0</v>
      </c>
      <c r="T10" s="56">
        <v>0</v>
      </c>
    </row>
    <row r="11" spans="1:20" ht="12.75">
      <c r="A11" s="57" t="s">
        <v>104</v>
      </c>
      <c r="B11" s="52" t="s">
        <v>136</v>
      </c>
      <c r="C11" s="53"/>
      <c r="D11" s="54">
        <v>0</v>
      </c>
      <c r="E11" s="54">
        <v>0</v>
      </c>
      <c r="F11" s="54">
        <v>0</v>
      </c>
      <c r="G11" s="54">
        <v>0</v>
      </c>
      <c r="H11" s="54">
        <f t="shared" si="0"/>
        <v>0</v>
      </c>
      <c r="I11" s="76">
        <f t="shared" si="1"/>
        <v>0</v>
      </c>
      <c r="J11" s="54">
        <f t="shared" si="2"/>
        <v>0</v>
      </c>
      <c r="K11" s="54">
        <v>0</v>
      </c>
      <c r="L11" s="54">
        <f t="shared" si="3"/>
        <v>0</v>
      </c>
      <c r="M11" s="50">
        <f t="shared" si="4"/>
        <v>0</v>
      </c>
      <c r="N11" s="55">
        <v>0</v>
      </c>
      <c r="O11" s="55">
        <v>0</v>
      </c>
      <c r="P11" s="54">
        <v>0</v>
      </c>
      <c r="Q11" s="55">
        <v>0</v>
      </c>
      <c r="R11" s="54">
        <v>0</v>
      </c>
      <c r="S11" s="55">
        <v>0</v>
      </c>
      <c r="T11" s="56">
        <v>0</v>
      </c>
    </row>
    <row r="12" spans="1:20" ht="12" customHeight="1">
      <c r="A12" s="57" t="s">
        <v>106</v>
      </c>
      <c r="B12" s="52" t="s">
        <v>137</v>
      </c>
      <c r="C12" s="53"/>
      <c r="D12" s="54">
        <v>0</v>
      </c>
      <c r="E12" s="54">
        <v>0</v>
      </c>
      <c r="F12" s="54">
        <v>0</v>
      </c>
      <c r="G12" s="54">
        <v>0</v>
      </c>
      <c r="H12" s="54">
        <f t="shared" si="0"/>
        <v>0</v>
      </c>
      <c r="I12" s="76">
        <f t="shared" si="1"/>
        <v>0</v>
      </c>
      <c r="J12" s="54">
        <f t="shared" si="2"/>
        <v>0</v>
      </c>
      <c r="K12" s="54">
        <v>0</v>
      </c>
      <c r="L12" s="54">
        <f t="shared" si="3"/>
        <v>0</v>
      </c>
      <c r="M12" s="50">
        <f t="shared" si="4"/>
        <v>0</v>
      </c>
      <c r="N12" s="55">
        <v>0</v>
      </c>
      <c r="O12" s="55">
        <v>0</v>
      </c>
      <c r="P12" s="54">
        <v>0</v>
      </c>
      <c r="Q12" s="55">
        <v>0</v>
      </c>
      <c r="R12" s="54">
        <v>0</v>
      </c>
      <c r="S12" s="55">
        <v>0</v>
      </c>
      <c r="T12" s="56">
        <v>0</v>
      </c>
    </row>
    <row r="13" spans="1:20" ht="12.75">
      <c r="A13" s="57" t="s">
        <v>129</v>
      </c>
      <c r="B13" s="52" t="s">
        <v>128</v>
      </c>
      <c r="C13" s="53"/>
      <c r="D13" s="54">
        <v>41</v>
      </c>
      <c r="E13" s="54">
        <v>3238947</v>
      </c>
      <c r="F13" s="54">
        <v>0</v>
      </c>
      <c r="G13" s="54">
        <v>0</v>
      </c>
      <c r="H13" s="54">
        <f t="shared" si="0"/>
        <v>3238947</v>
      </c>
      <c r="I13" s="76">
        <f t="shared" si="1"/>
        <v>1.3324068943028333</v>
      </c>
      <c r="J13" s="54">
        <f t="shared" si="2"/>
        <v>3238947</v>
      </c>
      <c r="K13" s="54">
        <v>0</v>
      </c>
      <c r="L13" s="54">
        <f t="shared" si="3"/>
        <v>3238947</v>
      </c>
      <c r="M13" s="50">
        <f t="shared" si="4"/>
        <v>1.3324068943028333</v>
      </c>
      <c r="N13" s="55">
        <v>0</v>
      </c>
      <c r="O13" s="55">
        <v>0</v>
      </c>
      <c r="P13" s="54">
        <v>0</v>
      </c>
      <c r="Q13" s="55">
        <v>0</v>
      </c>
      <c r="R13" s="54">
        <v>0</v>
      </c>
      <c r="S13" s="55">
        <f>R13/H13*100</f>
        <v>0</v>
      </c>
      <c r="T13" s="56">
        <v>3238947</v>
      </c>
    </row>
    <row r="14" spans="1:20" ht="12.75">
      <c r="A14" s="57" t="s">
        <v>138</v>
      </c>
      <c r="B14" s="52" t="s">
        <v>211</v>
      </c>
      <c r="C14" s="53"/>
      <c r="D14" s="54">
        <v>19</v>
      </c>
      <c r="E14" s="54">
        <v>199340</v>
      </c>
      <c r="F14" s="54">
        <v>0</v>
      </c>
      <c r="G14" s="54">
        <v>0</v>
      </c>
      <c r="H14" s="54">
        <f t="shared" si="0"/>
        <v>199340</v>
      </c>
      <c r="I14" s="76">
        <f t="shared" si="1"/>
        <v>0.08200257377176186</v>
      </c>
      <c r="J14" s="54">
        <f t="shared" si="2"/>
        <v>199340</v>
      </c>
      <c r="K14" s="54">
        <v>0</v>
      </c>
      <c r="L14" s="54">
        <f t="shared" si="3"/>
        <v>199340</v>
      </c>
      <c r="M14" s="50">
        <f t="shared" si="4"/>
        <v>0.08200257377176186</v>
      </c>
      <c r="N14" s="55">
        <v>0</v>
      </c>
      <c r="O14" s="55">
        <v>0</v>
      </c>
      <c r="P14" s="54">
        <v>0</v>
      </c>
      <c r="Q14" s="55">
        <v>0</v>
      </c>
      <c r="R14" s="54">
        <v>0</v>
      </c>
      <c r="S14" s="55">
        <f>R14/H14*100</f>
        <v>0</v>
      </c>
      <c r="T14" s="56">
        <v>193046</v>
      </c>
    </row>
    <row r="15" spans="1:20" ht="12.75">
      <c r="A15" s="57" t="s">
        <v>139</v>
      </c>
      <c r="B15" s="52" t="s">
        <v>140</v>
      </c>
      <c r="C15" s="53"/>
      <c r="D15" s="54">
        <v>0</v>
      </c>
      <c r="E15" s="54">
        <v>0</v>
      </c>
      <c r="F15" s="54">
        <v>0</v>
      </c>
      <c r="G15" s="54">
        <v>0</v>
      </c>
      <c r="H15" s="54">
        <f t="shared" si="0"/>
        <v>0</v>
      </c>
      <c r="I15" s="76">
        <f t="shared" si="1"/>
        <v>0</v>
      </c>
      <c r="J15" s="54">
        <f t="shared" si="2"/>
        <v>0</v>
      </c>
      <c r="K15" s="54">
        <v>0</v>
      </c>
      <c r="L15" s="54">
        <f t="shared" si="3"/>
        <v>0</v>
      </c>
      <c r="M15" s="50">
        <f t="shared" si="4"/>
        <v>0</v>
      </c>
      <c r="N15" s="55">
        <v>0</v>
      </c>
      <c r="O15" s="55">
        <v>0</v>
      </c>
      <c r="P15" s="54">
        <v>0</v>
      </c>
      <c r="Q15" s="55">
        <v>0</v>
      </c>
      <c r="R15" s="54">
        <v>0</v>
      </c>
      <c r="S15" s="55">
        <f>R15/243089931*100</f>
        <v>0</v>
      </c>
      <c r="T15" s="56">
        <v>0</v>
      </c>
    </row>
    <row r="16" spans="1:20" ht="15" customHeight="1">
      <c r="A16" s="57" t="s">
        <v>141</v>
      </c>
      <c r="B16" s="52" t="s">
        <v>142</v>
      </c>
      <c r="C16" s="53"/>
      <c r="D16" s="54">
        <v>0</v>
      </c>
      <c r="E16" s="54">
        <v>0</v>
      </c>
      <c r="F16" s="54">
        <v>0</v>
      </c>
      <c r="G16" s="54">
        <v>0</v>
      </c>
      <c r="H16" s="54">
        <f t="shared" si="0"/>
        <v>0</v>
      </c>
      <c r="I16" s="76">
        <f t="shared" si="1"/>
        <v>0</v>
      </c>
      <c r="J16" s="54">
        <f t="shared" si="2"/>
        <v>0</v>
      </c>
      <c r="K16" s="54">
        <v>0</v>
      </c>
      <c r="L16" s="54">
        <f t="shared" si="3"/>
        <v>0</v>
      </c>
      <c r="M16" s="50">
        <f t="shared" si="4"/>
        <v>0</v>
      </c>
      <c r="N16" s="55">
        <v>0</v>
      </c>
      <c r="O16" s="55">
        <v>0</v>
      </c>
      <c r="P16" s="54">
        <v>0</v>
      </c>
      <c r="Q16" s="55">
        <v>0</v>
      </c>
      <c r="R16" s="54">
        <v>0</v>
      </c>
      <c r="S16" s="55">
        <f>R16/243089931*100</f>
        <v>0</v>
      </c>
      <c r="T16" s="56">
        <v>0</v>
      </c>
    </row>
    <row r="17" spans="1:20" ht="12.75">
      <c r="A17" s="57" t="s">
        <v>143</v>
      </c>
      <c r="B17" s="52" t="s">
        <v>107</v>
      </c>
      <c r="C17" s="53"/>
      <c r="D17" s="47"/>
      <c r="E17" s="47"/>
      <c r="F17" s="47"/>
      <c r="G17" s="47"/>
      <c r="H17" s="47"/>
      <c r="I17" s="75"/>
      <c r="J17" s="54"/>
      <c r="K17" s="47"/>
      <c r="L17" s="54"/>
      <c r="M17" s="50">
        <f t="shared" si="4"/>
        <v>0</v>
      </c>
      <c r="N17" s="51"/>
      <c r="O17" s="55"/>
      <c r="P17" s="47"/>
      <c r="Q17" s="55"/>
      <c r="R17" s="47"/>
      <c r="S17" s="55"/>
      <c r="T17" s="48"/>
    </row>
    <row r="18" spans="1:20" ht="12.75">
      <c r="A18" s="57" t="s">
        <v>173</v>
      </c>
      <c r="B18" s="52" t="s">
        <v>144</v>
      </c>
      <c r="C18" s="53"/>
      <c r="D18" s="54">
        <v>1</v>
      </c>
      <c r="E18" s="54">
        <v>2024</v>
      </c>
      <c r="F18" s="54">
        <v>0</v>
      </c>
      <c r="G18" s="54">
        <v>0</v>
      </c>
      <c r="H18" s="54">
        <f t="shared" si="0"/>
        <v>2024</v>
      </c>
      <c r="I18" s="76">
        <f t="shared" si="1"/>
        <v>0.0008326136716867964</v>
      </c>
      <c r="J18" s="54">
        <f t="shared" si="2"/>
        <v>2024</v>
      </c>
      <c r="K18" s="54">
        <v>0</v>
      </c>
      <c r="L18" s="54">
        <f t="shared" si="3"/>
        <v>2024</v>
      </c>
      <c r="M18" s="50">
        <f t="shared" si="4"/>
        <v>0.0008326136716867964</v>
      </c>
      <c r="N18" s="55">
        <v>0</v>
      </c>
      <c r="O18" s="55">
        <v>0</v>
      </c>
      <c r="P18" s="54">
        <v>0</v>
      </c>
      <c r="Q18" s="55">
        <v>0</v>
      </c>
      <c r="R18" s="54">
        <v>0</v>
      </c>
      <c r="S18" s="55">
        <f>R18/243089931*100</f>
        <v>0</v>
      </c>
      <c r="T18" s="56">
        <v>2024</v>
      </c>
    </row>
    <row r="19" spans="1:20" ht="12.75">
      <c r="A19" s="57" t="s">
        <v>174</v>
      </c>
      <c r="B19" s="52" t="s">
        <v>145</v>
      </c>
      <c r="C19" s="53"/>
      <c r="D19" s="54">
        <v>1</v>
      </c>
      <c r="E19" s="54">
        <v>150</v>
      </c>
      <c r="F19" s="54">
        <v>0</v>
      </c>
      <c r="G19" s="54">
        <v>0</v>
      </c>
      <c r="H19" s="54">
        <f t="shared" si="0"/>
        <v>150</v>
      </c>
      <c r="I19" s="76">
        <f t="shared" si="1"/>
        <v>6.170555867244046E-05</v>
      </c>
      <c r="J19" s="54">
        <f t="shared" si="2"/>
        <v>150</v>
      </c>
      <c r="K19" s="54">
        <v>0</v>
      </c>
      <c r="L19" s="54">
        <f t="shared" si="3"/>
        <v>150</v>
      </c>
      <c r="M19" s="50">
        <f t="shared" si="4"/>
        <v>6.170555867244046E-05</v>
      </c>
      <c r="N19" s="55">
        <v>0</v>
      </c>
      <c r="O19" s="55">
        <v>0</v>
      </c>
      <c r="P19" s="54">
        <v>0</v>
      </c>
      <c r="Q19" s="55">
        <v>0</v>
      </c>
      <c r="R19" s="54">
        <v>0</v>
      </c>
      <c r="S19" s="55">
        <f>R19/243089931*100</f>
        <v>0</v>
      </c>
      <c r="T19" s="56">
        <v>0</v>
      </c>
    </row>
    <row r="20" spans="1:20" ht="12.75">
      <c r="A20" s="57"/>
      <c r="B20" s="49" t="s">
        <v>146</v>
      </c>
      <c r="C20" s="46"/>
      <c r="D20" s="47">
        <f>SUM(D9:D19)</f>
        <v>94</v>
      </c>
      <c r="E20" s="47">
        <f>SUM(E9:E19)</f>
        <v>6340497</v>
      </c>
      <c r="F20" s="47">
        <f>SUM(F9:F19)</f>
        <v>0</v>
      </c>
      <c r="G20" s="47">
        <f aca="true" t="shared" si="5" ref="G20:T20">SUM(G9:G19)</f>
        <v>0</v>
      </c>
      <c r="H20" s="47">
        <f t="shared" si="5"/>
        <v>6340497</v>
      </c>
      <c r="I20" s="75">
        <f>SUM(I9:I19)</f>
        <v>2.6082927309728845</v>
      </c>
      <c r="J20" s="47">
        <f t="shared" si="2"/>
        <v>6340497</v>
      </c>
      <c r="K20" s="47">
        <f t="shared" si="5"/>
        <v>0</v>
      </c>
      <c r="L20" s="47">
        <f t="shared" si="3"/>
        <v>6340497</v>
      </c>
      <c r="M20" s="58">
        <f>SUM(M9:M19)</f>
        <v>2.6082927309728845</v>
      </c>
      <c r="N20" s="51">
        <f t="shared" si="5"/>
        <v>0</v>
      </c>
      <c r="O20" s="55">
        <f t="shared" si="5"/>
        <v>0</v>
      </c>
      <c r="P20" s="47">
        <f t="shared" si="5"/>
        <v>0</v>
      </c>
      <c r="Q20" s="55">
        <f t="shared" si="5"/>
        <v>0</v>
      </c>
      <c r="R20" s="47">
        <f t="shared" si="5"/>
        <v>0</v>
      </c>
      <c r="S20" s="55">
        <f t="shared" si="5"/>
        <v>0</v>
      </c>
      <c r="T20" s="48">
        <f t="shared" si="5"/>
        <v>6323205</v>
      </c>
    </row>
    <row r="21" spans="1:20" ht="39" customHeight="1">
      <c r="A21" s="57">
        <v>2</v>
      </c>
      <c r="B21" s="49" t="s">
        <v>212</v>
      </c>
      <c r="C21" s="53"/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76">
        <v>0</v>
      </c>
      <c r="J21" s="54">
        <f t="shared" si="2"/>
        <v>0</v>
      </c>
      <c r="K21" s="54">
        <v>0</v>
      </c>
      <c r="L21" s="54">
        <f t="shared" si="3"/>
        <v>0</v>
      </c>
      <c r="M21" s="50">
        <f t="shared" si="4"/>
        <v>0</v>
      </c>
      <c r="N21" s="55">
        <v>0</v>
      </c>
      <c r="O21" s="55">
        <v>0</v>
      </c>
      <c r="P21" s="54">
        <v>0</v>
      </c>
      <c r="Q21" s="55">
        <v>0</v>
      </c>
      <c r="R21" s="54">
        <v>0</v>
      </c>
      <c r="S21" s="55">
        <f>R21/243089931*100</f>
        <v>0</v>
      </c>
      <c r="T21" s="56">
        <v>0</v>
      </c>
    </row>
    <row r="22" spans="1:20" ht="12.75">
      <c r="A22" s="57"/>
      <c r="B22" s="49" t="s">
        <v>147</v>
      </c>
      <c r="C22" s="46"/>
      <c r="D22" s="47">
        <f>D21</f>
        <v>0</v>
      </c>
      <c r="E22" s="47">
        <f aca="true" t="shared" si="6" ref="E22:S22">E21</f>
        <v>0</v>
      </c>
      <c r="F22" s="47">
        <f t="shared" si="6"/>
        <v>0</v>
      </c>
      <c r="G22" s="47">
        <f t="shared" si="6"/>
        <v>0</v>
      </c>
      <c r="H22" s="47">
        <f t="shared" si="6"/>
        <v>0</v>
      </c>
      <c r="I22" s="47">
        <f t="shared" si="6"/>
        <v>0</v>
      </c>
      <c r="J22" s="54">
        <f t="shared" si="2"/>
        <v>0</v>
      </c>
      <c r="K22" s="47">
        <f t="shared" si="6"/>
        <v>0</v>
      </c>
      <c r="L22" s="54">
        <f t="shared" si="3"/>
        <v>0</v>
      </c>
      <c r="M22" s="50">
        <f t="shared" si="4"/>
        <v>0</v>
      </c>
      <c r="N22" s="51">
        <f t="shared" si="6"/>
        <v>0</v>
      </c>
      <c r="O22" s="55">
        <f t="shared" si="6"/>
        <v>0</v>
      </c>
      <c r="P22" s="47">
        <f t="shared" si="6"/>
        <v>0</v>
      </c>
      <c r="Q22" s="55">
        <f t="shared" si="6"/>
        <v>0</v>
      </c>
      <c r="R22" s="47">
        <f t="shared" si="6"/>
        <v>0</v>
      </c>
      <c r="S22" s="55">
        <f t="shared" si="6"/>
        <v>0</v>
      </c>
      <c r="T22" s="48">
        <v>0</v>
      </c>
    </row>
    <row r="23" spans="1:20" ht="12.75">
      <c r="A23" s="57">
        <v>3</v>
      </c>
      <c r="B23" s="49" t="s">
        <v>213</v>
      </c>
      <c r="C23" s="53"/>
      <c r="D23" s="54"/>
      <c r="E23" s="54"/>
      <c r="F23" s="54"/>
      <c r="G23" s="54"/>
      <c r="H23" s="54"/>
      <c r="I23" s="76"/>
      <c r="J23" s="54"/>
      <c r="K23" s="54"/>
      <c r="L23" s="54"/>
      <c r="M23" s="50"/>
      <c r="N23" s="55"/>
      <c r="O23" s="55"/>
      <c r="P23" s="54"/>
      <c r="Q23" s="55"/>
      <c r="R23" s="54"/>
      <c r="S23" s="55"/>
      <c r="T23" s="56"/>
    </row>
    <row r="24" spans="1:20" ht="38.25">
      <c r="A24" s="57" t="s">
        <v>175</v>
      </c>
      <c r="B24" s="52" t="s">
        <v>176</v>
      </c>
      <c r="C24" s="53"/>
      <c r="D24" s="54">
        <v>47913</v>
      </c>
      <c r="E24" s="54">
        <v>18401753</v>
      </c>
      <c r="F24" s="54">
        <v>0</v>
      </c>
      <c r="G24" s="54">
        <v>0</v>
      </c>
      <c r="H24" s="54">
        <f>E24+F24+G24</f>
        <v>18401753</v>
      </c>
      <c r="I24" s="76">
        <f aca="true" t="shared" si="7" ref="I24:I43">H24/243089931*100</f>
        <v>7.569936329448381</v>
      </c>
      <c r="J24" s="54">
        <f t="shared" si="2"/>
        <v>18401753</v>
      </c>
      <c r="K24" s="54">
        <v>0</v>
      </c>
      <c r="L24" s="54">
        <f t="shared" si="3"/>
        <v>18401753</v>
      </c>
      <c r="M24" s="50">
        <f t="shared" si="4"/>
        <v>7.569936329448381</v>
      </c>
      <c r="N24" s="55">
        <v>0</v>
      </c>
      <c r="O24" s="55">
        <v>0</v>
      </c>
      <c r="P24" s="54">
        <v>0</v>
      </c>
      <c r="Q24" s="55">
        <v>0</v>
      </c>
      <c r="R24" s="54">
        <v>0</v>
      </c>
      <c r="S24" s="55">
        <f>R24/243089931*100</f>
        <v>0</v>
      </c>
      <c r="T24" s="56">
        <v>14891265</v>
      </c>
    </row>
    <row r="25" spans="1:20" ht="41.25" customHeight="1">
      <c r="A25" s="57" t="s">
        <v>178</v>
      </c>
      <c r="B25" s="52" t="s">
        <v>177</v>
      </c>
      <c r="C25" s="73"/>
      <c r="D25" s="54">
        <v>35</v>
      </c>
      <c r="E25" s="54">
        <v>40076678</v>
      </c>
      <c r="F25" s="54">
        <v>0</v>
      </c>
      <c r="G25" s="54">
        <v>0</v>
      </c>
      <c r="H25" s="54">
        <f>E25+F25+G25</f>
        <v>40076678</v>
      </c>
      <c r="I25" s="76">
        <f t="shared" si="7"/>
        <v>16.48635870483669</v>
      </c>
      <c r="J25" s="54">
        <f t="shared" si="2"/>
        <v>40076678</v>
      </c>
      <c r="K25" s="54">
        <v>0</v>
      </c>
      <c r="L25" s="54">
        <f t="shared" si="3"/>
        <v>40076678</v>
      </c>
      <c r="M25" s="50">
        <f t="shared" si="4"/>
        <v>16.48635870483669</v>
      </c>
      <c r="N25" s="55">
        <v>0</v>
      </c>
      <c r="O25" s="55">
        <v>0</v>
      </c>
      <c r="P25" s="54">
        <v>0</v>
      </c>
      <c r="Q25" s="55">
        <v>0</v>
      </c>
      <c r="R25" s="54">
        <v>0</v>
      </c>
      <c r="S25" s="55">
        <f aca="true" t="shared" si="8" ref="S25:S43">R25/243089931*100</f>
        <v>0</v>
      </c>
      <c r="T25" s="56">
        <v>40076678</v>
      </c>
    </row>
    <row r="26" spans="1:20" ht="12.75">
      <c r="A26" s="57"/>
      <c r="B26" s="52" t="s">
        <v>150</v>
      </c>
      <c r="C26" s="73" t="s">
        <v>151</v>
      </c>
      <c r="D26" s="54"/>
      <c r="E26" s="54">
        <v>6000000</v>
      </c>
      <c r="F26" s="54">
        <v>0</v>
      </c>
      <c r="G26" s="54">
        <v>0</v>
      </c>
      <c r="H26" s="54">
        <f>E26+F26+G26</f>
        <v>6000000</v>
      </c>
      <c r="I26" s="76">
        <f>H26/243089931*100</f>
        <v>2.468222346897618</v>
      </c>
      <c r="J26" s="54">
        <f>H26</f>
        <v>6000000</v>
      </c>
      <c r="K26" s="54">
        <v>0</v>
      </c>
      <c r="L26" s="54">
        <f>J26+K26</f>
        <v>6000000</v>
      </c>
      <c r="M26" s="50">
        <f>L26/243089931*100</f>
        <v>2.468222346897618</v>
      </c>
      <c r="N26" s="55">
        <v>0</v>
      </c>
      <c r="O26" s="55">
        <v>0</v>
      </c>
      <c r="P26" s="54">
        <v>0</v>
      </c>
      <c r="Q26" s="55">
        <v>0</v>
      </c>
      <c r="R26" s="54">
        <v>0</v>
      </c>
      <c r="S26" s="55">
        <f>R26/243089931*100</f>
        <v>0</v>
      </c>
      <c r="T26" s="56">
        <v>6000000</v>
      </c>
    </row>
    <row r="27" spans="1:20" ht="15" customHeight="1">
      <c r="A27" s="57"/>
      <c r="B27" s="52" t="s">
        <v>171</v>
      </c>
      <c r="C27" s="73" t="s">
        <v>237</v>
      </c>
      <c r="D27" s="54"/>
      <c r="E27" s="54">
        <v>3363183</v>
      </c>
      <c r="F27" s="54">
        <v>0</v>
      </c>
      <c r="G27" s="54">
        <v>0</v>
      </c>
      <c r="H27" s="54">
        <f>E27+F27+G27</f>
        <v>3363183</v>
      </c>
      <c r="I27" s="76">
        <f>H27/243089931*100</f>
        <v>1.3835139062176953</v>
      </c>
      <c r="J27" s="54">
        <f>H27</f>
        <v>3363183</v>
      </c>
      <c r="K27" s="54">
        <v>0</v>
      </c>
      <c r="L27" s="54">
        <f>J27+K27</f>
        <v>3363183</v>
      </c>
      <c r="M27" s="50">
        <f>L27/243089931*100</f>
        <v>1.3835139062176953</v>
      </c>
      <c r="N27" s="55">
        <v>0</v>
      </c>
      <c r="O27" s="55">
        <v>0</v>
      </c>
      <c r="P27" s="54">
        <v>0</v>
      </c>
      <c r="Q27" s="55">
        <v>0</v>
      </c>
      <c r="R27" s="54">
        <v>0</v>
      </c>
      <c r="S27" s="55">
        <f>R27/243089931*100</f>
        <v>0</v>
      </c>
      <c r="T27" s="56">
        <v>3363183</v>
      </c>
    </row>
    <row r="28" spans="1:20" ht="15" customHeight="1">
      <c r="A28" s="57"/>
      <c r="B28" s="52" t="s">
        <v>148</v>
      </c>
      <c r="C28" s="73" t="s">
        <v>149</v>
      </c>
      <c r="D28" s="54"/>
      <c r="E28" s="54">
        <v>3352813</v>
      </c>
      <c r="F28" s="54">
        <v>0</v>
      </c>
      <c r="G28" s="54">
        <v>0</v>
      </c>
      <c r="H28" s="54">
        <f>E28+F28+G28</f>
        <v>3352813</v>
      </c>
      <c r="I28" s="76">
        <f>H28/243089931*100</f>
        <v>1.3792479952614738</v>
      </c>
      <c r="J28" s="54">
        <f>H28</f>
        <v>3352813</v>
      </c>
      <c r="K28" s="54">
        <v>0</v>
      </c>
      <c r="L28" s="54">
        <f>J28+K28</f>
        <v>3352813</v>
      </c>
      <c r="M28" s="50">
        <f>L28/243089931*100</f>
        <v>1.3792479952614738</v>
      </c>
      <c r="N28" s="55">
        <v>0</v>
      </c>
      <c r="O28" s="55">
        <v>0</v>
      </c>
      <c r="P28" s="54">
        <v>0</v>
      </c>
      <c r="Q28" s="55">
        <v>0</v>
      </c>
      <c r="R28" s="54">
        <v>0</v>
      </c>
      <c r="S28" s="55">
        <f>R28/243089931*100</f>
        <v>0</v>
      </c>
      <c r="T28" s="56">
        <v>3352813</v>
      </c>
    </row>
    <row r="29" spans="1:20" ht="12.75">
      <c r="A29" s="57"/>
      <c r="B29" s="52" t="s">
        <v>152</v>
      </c>
      <c r="C29" s="73" t="s">
        <v>153</v>
      </c>
      <c r="D29" s="54"/>
      <c r="E29" s="54">
        <v>3272000</v>
      </c>
      <c r="F29" s="54">
        <v>0</v>
      </c>
      <c r="G29" s="54">
        <v>0</v>
      </c>
      <c r="H29" s="54">
        <f aca="true" t="shared" si="9" ref="H29:H43">E29+F29+G29</f>
        <v>3272000</v>
      </c>
      <c r="I29" s="76">
        <f t="shared" si="7"/>
        <v>1.346003919841501</v>
      </c>
      <c r="J29" s="54">
        <f t="shared" si="2"/>
        <v>3272000</v>
      </c>
      <c r="K29" s="54">
        <v>0</v>
      </c>
      <c r="L29" s="54">
        <f t="shared" si="3"/>
        <v>3272000</v>
      </c>
      <c r="M29" s="50">
        <f t="shared" si="4"/>
        <v>1.346003919841501</v>
      </c>
      <c r="N29" s="55">
        <v>0</v>
      </c>
      <c r="O29" s="55">
        <v>0</v>
      </c>
      <c r="P29" s="54">
        <v>0</v>
      </c>
      <c r="Q29" s="55">
        <v>0</v>
      </c>
      <c r="R29" s="54">
        <v>0</v>
      </c>
      <c r="S29" s="55">
        <f t="shared" si="8"/>
        <v>0</v>
      </c>
      <c r="T29" s="56">
        <v>3272000</v>
      </c>
    </row>
    <row r="30" spans="1:20" ht="12.75">
      <c r="A30" s="57" t="s">
        <v>102</v>
      </c>
      <c r="B30" s="52" t="s">
        <v>154</v>
      </c>
      <c r="C30" s="73"/>
      <c r="D30" s="54">
        <v>0</v>
      </c>
      <c r="E30" s="54">
        <v>0</v>
      </c>
      <c r="F30" s="54">
        <v>0</v>
      </c>
      <c r="G30" s="54">
        <v>0</v>
      </c>
      <c r="H30" s="54">
        <f t="shared" si="9"/>
        <v>0</v>
      </c>
      <c r="I30" s="76">
        <f t="shared" si="7"/>
        <v>0</v>
      </c>
      <c r="J30" s="54">
        <f t="shared" si="2"/>
        <v>0</v>
      </c>
      <c r="K30" s="54">
        <v>0</v>
      </c>
      <c r="L30" s="54">
        <f t="shared" si="3"/>
        <v>0</v>
      </c>
      <c r="M30" s="50">
        <f t="shared" si="4"/>
        <v>0</v>
      </c>
      <c r="N30" s="55">
        <v>0</v>
      </c>
      <c r="O30" s="55">
        <v>0</v>
      </c>
      <c r="P30" s="54">
        <v>0</v>
      </c>
      <c r="Q30" s="55">
        <v>0</v>
      </c>
      <c r="R30" s="54">
        <v>0</v>
      </c>
      <c r="S30" s="55">
        <f t="shared" si="8"/>
        <v>0</v>
      </c>
      <c r="T30" s="56">
        <v>0</v>
      </c>
    </row>
    <row r="31" spans="1:20" ht="12.75">
      <c r="A31" s="57" t="s">
        <v>104</v>
      </c>
      <c r="B31" s="52" t="s">
        <v>155</v>
      </c>
      <c r="C31" s="73"/>
      <c r="D31" s="54">
        <v>0</v>
      </c>
      <c r="E31" s="54">
        <v>0</v>
      </c>
      <c r="F31" s="54">
        <v>0</v>
      </c>
      <c r="G31" s="54">
        <v>0</v>
      </c>
      <c r="H31" s="54">
        <f t="shared" si="9"/>
        <v>0</v>
      </c>
      <c r="I31" s="76">
        <f>H31/243089931*100</f>
        <v>0</v>
      </c>
      <c r="J31" s="54">
        <f t="shared" si="2"/>
        <v>0</v>
      </c>
      <c r="K31" s="54">
        <v>0</v>
      </c>
      <c r="L31" s="54">
        <f t="shared" si="3"/>
        <v>0</v>
      </c>
      <c r="M31" s="50">
        <f t="shared" si="4"/>
        <v>0</v>
      </c>
      <c r="N31" s="55">
        <v>0</v>
      </c>
      <c r="O31" s="55">
        <v>0</v>
      </c>
      <c r="P31" s="54">
        <v>0</v>
      </c>
      <c r="Q31" s="55">
        <v>0</v>
      </c>
      <c r="R31" s="54">
        <v>0</v>
      </c>
      <c r="S31" s="55">
        <f t="shared" si="8"/>
        <v>0</v>
      </c>
      <c r="T31" s="56">
        <v>0</v>
      </c>
    </row>
    <row r="32" spans="1:20" ht="38.25">
      <c r="A32" s="57" t="s">
        <v>106</v>
      </c>
      <c r="B32" s="52" t="s">
        <v>179</v>
      </c>
      <c r="C32" s="73"/>
      <c r="D32" s="54">
        <v>0</v>
      </c>
      <c r="E32" s="54">
        <v>0</v>
      </c>
      <c r="F32" s="54">
        <v>0</v>
      </c>
      <c r="G32" s="54">
        <v>0</v>
      </c>
      <c r="H32" s="54">
        <f t="shared" si="9"/>
        <v>0</v>
      </c>
      <c r="I32" s="76">
        <f t="shared" si="7"/>
        <v>0</v>
      </c>
      <c r="J32" s="54">
        <f t="shared" si="2"/>
        <v>0</v>
      </c>
      <c r="K32" s="54">
        <v>0</v>
      </c>
      <c r="L32" s="54">
        <f t="shared" si="3"/>
        <v>0</v>
      </c>
      <c r="M32" s="50">
        <f t="shared" si="4"/>
        <v>0</v>
      </c>
      <c r="N32" s="55">
        <v>0</v>
      </c>
      <c r="O32" s="55">
        <v>0</v>
      </c>
      <c r="P32" s="54">
        <v>0</v>
      </c>
      <c r="Q32" s="55">
        <v>0</v>
      </c>
      <c r="R32" s="54">
        <v>0</v>
      </c>
      <c r="S32" s="55">
        <f t="shared" si="8"/>
        <v>0</v>
      </c>
      <c r="T32" s="56">
        <v>0</v>
      </c>
    </row>
    <row r="33" spans="1:20" ht="12.75">
      <c r="A33" s="57" t="s">
        <v>129</v>
      </c>
      <c r="B33" s="52" t="s">
        <v>107</v>
      </c>
      <c r="C33" s="73"/>
      <c r="D33" s="47"/>
      <c r="E33" s="47"/>
      <c r="F33" s="47"/>
      <c r="G33" s="47"/>
      <c r="H33" s="47"/>
      <c r="I33" s="75"/>
      <c r="J33" s="54"/>
      <c r="K33" s="47"/>
      <c r="L33" s="54"/>
      <c r="M33" s="50"/>
      <c r="N33" s="51"/>
      <c r="O33" s="55"/>
      <c r="P33" s="47"/>
      <c r="Q33" s="55"/>
      <c r="R33" s="47"/>
      <c r="S33" s="55"/>
      <c r="T33" s="48"/>
    </row>
    <row r="34" spans="1:20" ht="12.75">
      <c r="A34" s="57" t="s">
        <v>180</v>
      </c>
      <c r="B34" s="52" t="s">
        <v>156</v>
      </c>
      <c r="C34" s="73"/>
      <c r="D34" s="54">
        <v>3</v>
      </c>
      <c r="E34" s="54">
        <v>1452</v>
      </c>
      <c r="F34" s="54">
        <v>0</v>
      </c>
      <c r="G34" s="54">
        <v>0</v>
      </c>
      <c r="H34" s="54">
        <f t="shared" si="9"/>
        <v>1452</v>
      </c>
      <c r="I34" s="76">
        <f t="shared" si="7"/>
        <v>0.0005973098079492236</v>
      </c>
      <c r="J34" s="54">
        <f t="shared" si="2"/>
        <v>1452</v>
      </c>
      <c r="K34" s="54">
        <v>0</v>
      </c>
      <c r="L34" s="54">
        <f t="shared" si="3"/>
        <v>1452</v>
      </c>
      <c r="M34" s="50">
        <f t="shared" si="4"/>
        <v>0.0005973098079492236</v>
      </c>
      <c r="N34" s="55">
        <v>0</v>
      </c>
      <c r="O34" s="55">
        <v>0</v>
      </c>
      <c r="P34" s="54">
        <v>0</v>
      </c>
      <c r="Q34" s="55">
        <v>0</v>
      </c>
      <c r="R34" s="54">
        <v>0</v>
      </c>
      <c r="S34" s="55">
        <f t="shared" si="8"/>
        <v>0</v>
      </c>
      <c r="T34" s="56">
        <v>1452</v>
      </c>
    </row>
    <row r="35" spans="1:20" ht="12.75">
      <c r="A35" s="57" t="s">
        <v>181</v>
      </c>
      <c r="B35" s="52" t="s">
        <v>157</v>
      </c>
      <c r="C35" s="73"/>
      <c r="D35" s="54">
        <v>474</v>
      </c>
      <c r="E35" s="54">
        <v>16024517</v>
      </c>
      <c r="F35" s="54">
        <v>0</v>
      </c>
      <c r="G35" s="54">
        <v>0</v>
      </c>
      <c r="H35" s="54">
        <f t="shared" si="9"/>
        <v>16024517</v>
      </c>
      <c r="I35" s="76">
        <f t="shared" si="7"/>
        <v>6.592011826273462</v>
      </c>
      <c r="J35" s="54">
        <f t="shared" si="2"/>
        <v>16024517</v>
      </c>
      <c r="K35" s="54">
        <v>0</v>
      </c>
      <c r="L35" s="54">
        <f t="shared" si="3"/>
        <v>16024517</v>
      </c>
      <c r="M35" s="50">
        <f t="shared" si="4"/>
        <v>6.592011826273462</v>
      </c>
      <c r="N35" s="55">
        <v>0</v>
      </c>
      <c r="O35" s="55">
        <v>0</v>
      </c>
      <c r="P35" s="54">
        <v>0</v>
      </c>
      <c r="Q35" s="55">
        <v>0</v>
      </c>
      <c r="R35" s="54">
        <v>0</v>
      </c>
      <c r="S35" s="55">
        <f t="shared" si="8"/>
        <v>0</v>
      </c>
      <c r="T35" s="56">
        <v>16024517</v>
      </c>
    </row>
    <row r="36" spans="1:20" ht="15" customHeight="1">
      <c r="A36" s="57"/>
      <c r="B36" s="52" t="s">
        <v>171</v>
      </c>
      <c r="C36" s="73" t="s">
        <v>172</v>
      </c>
      <c r="D36" s="54"/>
      <c r="E36" s="54">
        <v>11119635</v>
      </c>
      <c r="F36" s="54">
        <v>0</v>
      </c>
      <c r="G36" s="54">
        <v>0</v>
      </c>
      <c r="H36" s="54">
        <v>11119635</v>
      </c>
      <c r="I36" s="76">
        <v>4.5743</v>
      </c>
      <c r="J36" s="54">
        <f t="shared" si="2"/>
        <v>11119635</v>
      </c>
      <c r="K36" s="54">
        <v>0</v>
      </c>
      <c r="L36" s="54">
        <f t="shared" si="3"/>
        <v>11119635</v>
      </c>
      <c r="M36" s="50">
        <f t="shared" si="4"/>
        <v>4.574288599390815</v>
      </c>
      <c r="N36" s="55">
        <v>0</v>
      </c>
      <c r="O36" s="55">
        <v>0</v>
      </c>
      <c r="P36" s="54">
        <v>0</v>
      </c>
      <c r="Q36" s="55">
        <v>0</v>
      </c>
      <c r="R36" s="54">
        <v>0</v>
      </c>
      <c r="S36" s="55">
        <f t="shared" si="8"/>
        <v>0</v>
      </c>
      <c r="T36" s="56">
        <v>11119635</v>
      </c>
    </row>
    <row r="37" spans="1:20" ht="25.5">
      <c r="A37" s="57" t="s">
        <v>182</v>
      </c>
      <c r="B37" s="52" t="s">
        <v>158</v>
      </c>
      <c r="C37" s="73"/>
      <c r="D37" s="54">
        <v>116</v>
      </c>
      <c r="E37" s="54">
        <v>2442972</v>
      </c>
      <c r="F37" s="54">
        <v>0</v>
      </c>
      <c r="G37" s="54">
        <v>0</v>
      </c>
      <c r="H37" s="54">
        <f t="shared" si="9"/>
        <v>2442972</v>
      </c>
      <c r="I37" s="76">
        <f t="shared" si="7"/>
        <v>1.0049663472075279</v>
      </c>
      <c r="J37" s="54">
        <f t="shared" si="2"/>
        <v>2442972</v>
      </c>
      <c r="K37" s="54">
        <v>0</v>
      </c>
      <c r="L37" s="54">
        <f t="shared" si="3"/>
        <v>2442972</v>
      </c>
      <c r="M37" s="50">
        <f t="shared" si="4"/>
        <v>1.0049663472075279</v>
      </c>
      <c r="N37" s="55">
        <v>0</v>
      </c>
      <c r="O37" s="55">
        <v>0</v>
      </c>
      <c r="P37" s="54">
        <v>0</v>
      </c>
      <c r="Q37" s="55">
        <v>0</v>
      </c>
      <c r="R37" s="54">
        <v>0</v>
      </c>
      <c r="S37" s="55">
        <f t="shared" si="8"/>
        <v>0</v>
      </c>
      <c r="T37" s="56">
        <v>2442972</v>
      </c>
    </row>
    <row r="38" spans="1:20" ht="12.75">
      <c r="A38" s="57" t="s">
        <v>183</v>
      </c>
      <c r="B38" s="52" t="s">
        <v>159</v>
      </c>
      <c r="C38" s="53"/>
      <c r="D38" s="54">
        <v>163</v>
      </c>
      <c r="E38" s="54">
        <v>591376</v>
      </c>
      <c r="F38" s="54">
        <v>0</v>
      </c>
      <c r="G38" s="54">
        <v>0</v>
      </c>
      <c r="H38" s="54">
        <f>E38+F38+G38</f>
        <v>591376</v>
      </c>
      <c r="I38" s="76">
        <f>H38/243089931*100</f>
        <v>0.24327457643648762</v>
      </c>
      <c r="J38" s="54">
        <f t="shared" si="2"/>
        <v>591376</v>
      </c>
      <c r="K38" s="54">
        <v>0</v>
      </c>
      <c r="L38" s="54">
        <f t="shared" si="3"/>
        <v>591376</v>
      </c>
      <c r="M38" s="50">
        <f t="shared" si="4"/>
        <v>0.24327457643648762</v>
      </c>
      <c r="N38" s="55">
        <v>0</v>
      </c>
      <c r="O38" s="55">
        <v>0</v>
      </c>
      <c r="P38" s="54">
        <v>0</v>
      </c>
      <c r="Q38" s="55">
        <v>0</v>
      </c>
      <c r="R38" s="54">
        <v>0</v>
      </c>
      <c r="S38" s="55">
        <f t="shared" si="8"/>
        <v>0</v>
      </c>
      <c r="T38" s="56">
        <v>590027</v>
      </c>
    </row>
    <row r="39" spans="1:20" ht="12.75">
      <c r="A39" s="57" t="s">
        <v>184</v>
      </c>
      <c r="B39" s="52" t="s">
        <v>168</v>
      </c>
      <c r="C39" s="53"/>
      <c r="D39" s="54">
        <v>1</v>
      </c>
      <c r="E39" s="54">
        <v>2264000</v>
      </c>
      <c r="F39" s="54">
        <v>0</v>
      </c>
      <c r="G39" s="54">
        <v>0</v>
      </c>
      <c r="H39" s="54">
        <f t="shared" si="9"/>
        <v>2264000</v>
      </c>
      <c r="I39" s="76">
        <f t="shared" si="7"/>
        <v>0.9313425655627011</v>
      </c>
      <c r="J39" s="54">
        <f t="shared" si="2"/>
        <v>2264000</v>
      </c>
      <c r="K39" s="54">
        <v>0</v>
      </c>
      <c r="L39" s="54">
        <f t="shared" si="3"/>
        <v>2264000</v>
      </c>
      <c r="M39" s="50">
        <f t="shared" si="4"/>
        <v>0.9313425655627011</v>
      </c>
      <c r="N39" s="55">
        <v>0</v>
      </c>
      <c r="O39" s="55">
        <v>0</v>
      </c>
      <c r="P39" s="54">
        <v>0</v>
      </c>
      <c r="Q39" s="55">
        <v>0</v>
      </c>
      <c r="R39" s="54">
        <v>0</v>
      </c>
      <c r="S39" s="55">
        <f t="shared" si="8"/>
        <v>0</v>
      </c>
      <c r="T39" s="56">
        <v>1224000</v>
      </c>
    </row>
    <row r="40" spans="1:20" ht="11.25" customHeight="1">
      <c r="A40" s="57" t="s">
        <v>185</v>
      </c>
      <c r="B40" s="52" t="s">
        <v>160</v>
      </c>
      <c r="C40" s="53"/>
      <c r="D40" s="54">
        <v>155</v>
      </c>
      <c r="E40" s="54">
        <v>146760</v>
      </c>
      <c r="F40" s="54">
        <v>0</v>
      </c>
      <c r="G40" s="54">
        <v>0</v>
      </c>
      <c r="H40" s="54">
        <f t="shared" si="9"/>
        <v>146760</v>
      </c>
      <c r="I40" s="76">
        <f t="shared" si="7"/>
        <v>0.060372718605115734</v>
      </c>
      <c r="J40" s="54">
        <f t="shared" si="2"/>
        <v>146760</v>
      </c>
      <c r="K40" s="54">
        <v>0</v>
      </c>
      <c r="L40" s="54">
        <f t="shared" si="3"/>
        <v>146760</v>
      </c>
      <c r="M40" s="50">
        <f t="shared" si="4"/>
        <v>0.060372718605115734</v>
      </c>
      <c r="N40" s="55">
        <v>0</v>
      </c>
      <c r="O40" s="55">
        <v>0</v>
      </c>
      <c r="P40" s="54">
        <v>0</v>
      </c>
      <c r="Q40" s="55">
        <v>0</v>
      </c>
      <c r="R40" s="54">
        <v>0</v>
      </c>
      <c r="S40" s="55">
        <f t="shared" si="8"/>
        <v>0</v>
      </c>
      <c r="T40" s="56">
        <v>146760</v>
      </c>
    </row>
    <row r="41" spans="1:20" ht="12.75">
      <c r="A41" s="57" t="s">
        <v>186</v>
      </c>
      <c r="B41" s="52" t="s">
        <v>108</v>
      </c>
      <c r="C41" s="53"/>
      <c r="D41" s="54">
        <v>521</v>
      </c>
      <c r="E41" s="54">
        <v>24827315</v>
      </c>
      <c r="F41" s="54">
        <v>0</v>
      </c>
      <c r="G41" s="54">
        <v>0</v>
      </c>
      <c r="H41" s="54">
        <f t="shared" si="9"/>
        <v>24827315</v>
      </c>
      <c r="I41" s="76">
        <f t="shared" si="7"/>
        <v>10.213222282744406</v>
      </c>
      <c r="J41" s="54">
        <f t="shared" si="2"/>
        <v>24827315</v>
      </c>
      <c r="K41" s="54">
        <v>0</v>
      </c>
      <c r="L41" s="54">
        <f t="shared" si="3"/>
        <v>24827315</v>
      </c>
      <c r="M41" s="50">
        <f t="shared" si="4"/>
        <v>10.213222282744406</v>
      </c>
      <c r="N41" s="55">
        <v>0</v>
      </c>
      <c r="O41" s="55">
        <v>0</v>
      </c>
      <c r="P41" s="54">
        <v>0</v>
      </c>
      <c r="Q41" s="55">
        <v>0</v>
      </c>
      <c r="R41" s="54">
        <v>0</v>
      </c>
      <c r="S41" s="55">
        <f t="shared" si="8"/>
        <v>0</v>
      </c>
      <c r="T41" s="56">
        <v>24709739</v>
      </c>
    </row>
    <row r="42" spans="1:20" ht="13.5" customHeight="1">
      <c r="A42" s="57"/>
      <c r="B42" s="52" t="s">
        <v>238</v>
      </c>
      <c r="C42" s="53" t="s">
        <v>161</v>
      </c>
      <c r="D42" s="54"/>
      <c r="E42" s="54">
        <v>8320444</v>
      </c>
      <c r="F42" s="54">
        <v>0</v>
      </c>
      <c r="G42" s="54">
        <v>0</v>
      </c>
      <c r="H42" s="54">
        <f t="shared" si="9"/>
        <v>8320444</v>
      </c>
      <c r="I42" s="76">
        <f t="shared" si="7"/>
        <v>3.4227843028183673</v>
      </c>
      <c r="J42" s="54">
        <f t="shared" si="2"/>
        <v>8320444</v>
      </c>
      <c r="K42" s="54">
        <v>0</v>
      </c>
      <c r="L42" s="54">
        <f t="shared" si="3"/>
        <v>8320444</v>
      </c>
      <c r="M42" s="50">
        <f t="shared" si="4"/>
        <v>3.4227843028183673</v>
      </c>
      <c r="N42" s="55">
        <v>0</v>
      </c>
      <c r="O42" s="55">
        <v>0</v>
      </c>
      <c r="P42" s="54">
        <v>0</v>
      </c>
      <c r="Q42" s="55">
        <v>0</v>
      </c>
      <c r="R42" s="54">
        <v>0</v>
      </c>
      <c r="S42" s="55">
        <f t="shared" si="8"/>
        <v>0</v>
      </c>
      <c r="T42" s="56">
        <v>8320444</v>
      </c>
    </row>
    <row r="43" spans="1:20" ht="25.5">
      <c r="A43" s="57"/>
      <c r="B43" s="52" t="s">
        <v>242</v>
      </c>
      <c r="C43" s="53" t="s">
        <v>162</v>
      </c>
      <c r="D43" s="47"/>
      <c r="E43" s="54">
        <v>5158248</v>
      </c>
      <c r="F43" s="54">
        <v>0</v>
      </c>
      <c r="G43" s="54">
        <v>0</v>
      </c>
      <c r="H43" s="54">
        <f t="shared" si="9"/>
        <v>5158248</v>
      </c>
      <c r="I43" s="76">
        <f t="shared" si="7"/>
        <v>2.121950497406657</v>
      </c>
      <c r="J43" s="54">
        <f t="shared" si="2"/>
        <v>5158248</v>
      </c>
      <c r="K43" s="54">
        <v>0</v>
      </c>
      <c r="L43" s="54">
        <f t="shared" si="3"/>
        <v>5158248</v>
      </c>
      <c r="M43" s="50">
        <f t="shared" si="4"/>
        <v>2.121950497406657</v>
      </c>
      <c r="N43" s="55">
        <v>0</v>
      </c>
      <c r="O43" s="55">
        <v>0</v>
      </c>
      <c r="P43" s="54">
        <v>0</v>
      </c>
      <c r="Q43" s="55">
        <v>0</v>
      </c>
      <c r="R43" s="54">
        <v>0</v>
      </c>
      <c r="S43" s="55">
        <f t="shared" si="8"/>
        <v>0</v>
      </c>
      <c r="T43" s="56">
        <v>5158248</v>
      </c>
    </row>
    <row r="44" spans="1:20" ht="12.75">
      <c r="A44" s="57"/>
      <c r="B44" s="49" t="s">
        <v>163</v>
      </c>
      <c r="C44" s="53"/>
      <c r="D44" s="54">
        <f>SUM(D24:D43)</f>
        <v>49381</v>
      </c>
      <c r="E44" s="54">
        <f>SUM(E24:E25)+E30+E31+E32+E34+E35+E37+E38+E39+E40+E41</f>
        <v>104776823</v>
      </c>
      <c r="F44" s="54">
        <f>SUM(F24:F25)+F30+F31+F32+F34+F35+F37+F38+F39+F40+F41</f>
        <v>0</v>
      </c>
      <c r="G44" s="54">
        <f>SUM(G24:G25)+G30+G31+G32+G34+G35+G37+G38+G39+G40+G41</f>
        <v>0</v>
      </c>
      <c r="H44" s="54">
        <f>SUM(H24:H25)+H30+H31+H32+H34+H35+H37+H38+H39+H40+H41</f>
        <v>104776823</v>
      </c>
      <c r="I44" s="76">
        <f>SUM(I24:I25)+I30+I31+I32+I34+I35+I37+I38+I39+I40+I41</f>
        <v>43.10208266092272</v>
      </c>
      <c r="J44" s="54">
        <f t="shared" si="2"/>
        <v>104776823</v>
      </c>
      <c r="K44" s="54">
        <f>SUM(K24:K25)+K30+K31+K32+K34+K35+K37+K38+K39+K40+K41</f>
        <v>0</v>
      </c>
      <c r="L44" s="54">
        <f t="shared" si="3"/>
        <v>104776823</v>
      </c>
      <c r="M44" s="50">
        <f t="shared" si="4"/>
        <v>43.10208266092272</v>
      </c>
      <c r="N44" s="54">
        <f aca="true" t="shared" si="10" ref="N44:T44">SUM(N24:N25)+N30+N31+N32+N34+N35+N37+N38+N39+N40+N41</f>
        <v>0</v>
      </c>
      <c r="O44" s="54">
        <f t="shared" si="10"/>
        <v>0</v>
      </c>
      <c r="P44" s="54">
        <f t="shared" si="10"/>
        <v>0</v>
      </c>
      <c r="Q44" s="54">
        <f t="shared" si="10"/>
        <v>0</v>
      </c>
      <c r="R44" s="54">
        <f t="shared" si="10"/>
        <v>0</v>
      </c>
      <c r="S44" s="54">
        <f t="shared" si="10"/>
        <v>0</v>
      </c>
      <c r="T44" s="56">
        <f t="shared" si="10"/>
        <v>100107410</v>
      </c>
    </row>
    <row r="45" spans="1:20" ht="29.25" customHeight="1" thickBot="1">
      <c r="A45" s="78"/>
      <c r="B45" s="59" t="s">
        <v>214</v>
      </c>
      <c r="C45" s="79"/>
      <c r="D45" s="60">
        <f>D20+D22+D44</f>
        <v>49475</v>
      </c>
      <c r="E45" s="60">
        <f>E20+E22+E44</f>
        <v>111117320</v>
      </c>
      <c r="F45" s="60">
        <f>F20+F22+F44</f>
        <v>0</v>
      </c>
      <c r="G45" s="60">
        <f>G20+G22+G44</f>
        <v>0</v>
      </c>
      <c r="H45" s="60">
        <f>H20+H22+H44</f>
        <v>111117320</v>
      </c>
      <c r="I45" s="80">
        <f>H45/243089931*100</f>
        <v>45.7103753918956</v>
      </c>
      <c r="J45" s="60">
        <f t="shared" si="2"/>
        <v>111117320</v>
      </c>
      <c r="K45" s="60">
        <f>K20+K22+K44</f>
        <v>0</v>
      </c>
      <c r="L45" s="60">
        <f t="shared" si="3"/>
        <v>111117320</v>
      </c>
      <c r="M45" s="61">
        <f t="shared" si="4"/>
        <v>45.7103753918956</v>
      </c>
      <c r="N45" s="62">
        <f aca="true" t="shared" si="11" ref="N45:T45">N20+N22+N44</f>
        <v>0</v>
      </c>
      <c r="O45" s="62">
        <f t="shared" si="11"/>
        <v>0</v>
      </c>
      <c r="P45" s="60">
        <f t="shared" si="11"/>
        <v>0</v>
      </c>
      <c r="Q45" s="62">
        <f t="shared" si="11"/>
        <v>0</v>
      </c>
      <c r="R45" s="60">
        <f t="shared" si="11"/>
        <v>0</v>
      </c>
      <c r="S45" s="62">
        <f t="shared" si="11"/>
        <v>0</v>
      </c>
      <c r="T45" s="63">
        <f t="shared" si="11"/>
        <v>106430615</v>
      </c>
    </row>
    <row r="47" spans="9:19" ht="11.25">
      <c r="I47" s="1"/>
      <c r="M47" s="1"/>
      <c r="O47" s="1"/>
      <c r="Q47" s="1"/>
      <c r="S47" s="1"/>
    </row>
  </sheetData>
  <sheetProtection password="CA22" sheet="1" objects="1" scenarios="1" selectLockedCells="1" selectUnlockedCells="1"/>
  <mergeCells count="25">
    <mergeCell ref="T5:T7"/>
    <mergeCell ref="J6:L6"/>
    <mergeCell ref="A2:T2"/>
    <mergeCell ref="A3:T3"/>
    <mergeCell ref="A4:T4"/>
    <mergeCell ref="A1:T1"/>
    <mergeCell ref="R6:R7"/>
    <mergeCell ref="S6:S7"/>
    <mergeCell ref="R5:S5"/>
    <mergeCell ref="B5:B7"/>
    <mergeCell ref="J5:M5"/>
    <mergeCell ref="N5:N7"/>
    <mergeCell ref="O5:O7"/>
    <mergeCell ref="P5:Q5"/>
    <mergeCell ref="M6:M7"/>
    <mergeCell ref="P6:P7"/>
    <mergeCell ref="Q6:Q7"/>
    <mergeCell ref="H5:H7"/>
    <mergeCell ref="I5:I7"/>
    <mergeCell ref="A5:A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"/>
  <sheetViews>
    <sheetView showGridLines="0" tabSelected="1" zoomScaleSheetLayoutView="100" zoomScalePageLayoutView="0" workbookViewId="0" topLeftCell="A1">
      <selection activeCell="V7" sqref="V7"/>
    </sheetView>
  </sheetViews>
  <sheetFormatPr defaultColWidth="9.140625" defaultRowHeight="15"/>
  <cols>
    <col min="1" max="1" width="1.7109375" style="9" customWidth="1"/>
    <col min="2" max="2" width="17.28125" style="10" customWidth="1"/>
    <col min="3" max="3" width="6.28125" style="9" customWidth="1"/>
    <col min="4" max="4" width="7.57421875" style="9" customWidth="1"/>
    <col min="5" max="5" width="5.8515625" style="9" customWidth="1"/>
    <col min="6" max="6" width="5.7109375" style="9" customWidth="1"/>
    <col min="7" max="7" width="6.7109375" style="9" customWidth="1"/>
    <col min="8" max="8" width="5.140625" style="9" customWidth="1"/>
    <col min="9" max="9" width="7.28125" style="11" customWidth="1"/>
    <col min="10" max="10" width="4.421875" style="9" customWidth="1"/>
    <col min="11" max="11" width="3.57421875" style="9" customWidth="1"/>
    <col min="12" max="12" width="3.8515625" style="9" customWidth="1"/>
    <col min="13" max="13" width="5.57421875" style="11" customWidth="1"/>
    <col min="14" max="14" width="8.140625" style="9" customWidth="1"/>
    <col min="15" max="15" width="9.28125" style="11" customWidth="1"/>
    <col min="16" max="16" width="5.00390625" style="9" customWidth="1"/>
    <col min="17" max="17" width="7.8515625" style="11" customWidth="1"/>
    <col min="18" max="18" width="6.28125" style="9" customWidth="1"/>
    <col min="19" max="19" width="6.7109375" style="11" customWidth="1"/>
    <col min="20" max="20" width="8.28125" style="9" customWidth="1"/>
    <col min="21" max="16384" width="8.8515625" style="9" customWidth="1"/>
  </cols>
  <sheetData>
    <row r="1" spans="1:20" s="8" customFormat="1" ht="70.5" customHeight="1">
      <c r="A1" s="173" t="s">
        <v>164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5"/>
    </row>
    <row r="2" spans="1:20" s="8" customFormat="1" ht="11.25">
      <c r="A2" s="176" t="s">
        <v>187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8"/>
    </row>
    <row r="3" spans="1:20" s="8" customFormat="1" ht="11.25">
      <c r="A3" s="176" t="s">
        <v>248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8"/>
    </row>
    <row r="4" spans="1:20" ht="11.25">
      <c r="A4" s="176" t="s">
        <v>188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8"/>
    </row>
    <row r="5" spans="1:20" s="8" customFormat="1" ht="49.5" customHeight="1">
      <c r="A5" s="170"/>
      <c r="B5" s="169" t="s">
        <v>189</v>
      </c>
      <c r="C5" s="169" t="s">
        <v>190</v>
      </c>
      <c r="D5" s="169" t="s">
        <v>191</v>
      </c>
      <c r="E5" s="169" t="s">
        <v>192</v>
      </c>
      <c r="F5" s="169" t="s">
        <v>193</v>
      </c>
      <c r="G5" s="169" t="s">
        <v>194</v>
      </c>
      <c r="H5" s="169" t="s">
        <v>195</v>
      </c>
      <c r="I5" s="172" t="s">
        <v>196</v>
      </c>
      <c r="J5" s="169" t="s">
        <v>197</v>
      </c>
      <c r="K5" s="169"/>
      <c r="L5" s="169"/>
      <c r="M5" s="169"/>
      <c r="N5" s="169" t="s">
        <v>201</v>
      </c>
      <c r="O5" s="172" t="s">
        <v>202</v>
      </c>
      <c r="P5" s="169" t="s">
        <v>203</v>
      </c>
      <c r="Q5" s="169"/>
      <c r="R5" s="169" t="s">
        <v>208</v>
      </c>
      <c r="S5" s="169"/>
      <c r="T5" s="179" t="s">
        <v>209</v>
      </c>
    </row>
    <row r="6" spans="1:20" s="8" customFormat="1" ht="11.25" customHeight="1">
      <c r="A6" s="170"/>
      <c r="B6" s="171"/>
      <c r="C6" s="169"/>
      <c r="D6" s="169"/>
      <c r="E6" s="169"/>
      <c r="F6" s="169"/>
      <c r="G6" s="169"/>
      <c r="H6" s="169"/>
      <c r="I6" s="172"/>
      <c r="J6" s="169" t="s">
        <v>8</v>
      </c>
      <c r="K6" s="169"/>
      <c r="L6" s="169"/>
      <c r="M6" s="172" t="s">
        <v>200</v>
      </c>
      <c r="N6" s="169"/>
      <c r="O6" s="172"/>
      <c r="P6" s="169" t="s">
        <v>204</v>
      </c>
      <c r="Q6" s="172" t="s">
        <v>205</v>
      </c>
      <c r="R6" s="169" t="s">
        <v>215</v>
      </c>
      <c r="S6" s="172" t="s">
        <v>207</v>
      </c>
      <c r="T6" s="179"/>
    </row>
    <row r="7" spans="1:20" s="8" customFormat="1" ht="72" customHeight="1">
      <c r="A7" s="170"/>
      <c r="B7" s="171"/>
      <c r="C7" s="169"/>
      <c r="D7" s="169"/>
      <c r="E7" s="169"/>
      <c r="F7" s="169"/>
      <c r="G7" s="169"/>
      <c r="H7" s="169"/>
      <c r="I7" s="172"/>
      <c r="J7" s="28" t="s">
        <v>198</v>
      </c>
      <c r="K7" s="28" t="s">
        <v>199</v>
      </c>
      <c r="L7" s="28" t="s">
        <v>12</v>
      </c>
      <c r="M7" s="172"/>
      <c r="N7" s="169"/>
      <c r="O7" s="172"/>
      <c r="P7" s="169"/>
      <c r="Q7" s="172"/>
      <c r="R7" s="169"/>
      <c r="S7" s="172"/>
      <c r="T7" s="179"/>
    </row>
    <row r="8" spans="1:20" ht="11.25">
      <c r="A8" s="13">
        <v>1</v>
      </c>
      <c r="B8" s="4" t="s">
        <v>165</v>
      </c>
      <c r="C8" s="3"/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1">
        <v>0</v>
      </c>
    </row>
    <row r="9" spans="1:20" ht="33.75">
      <c r="A9" s="13">
        <v>2</v>
      </c>
      <c r="B9" s="4" t="s">
        <v>166</v>
      </c>
      <c r="C9" s="3"/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1">
        <v>0</v>
      </c>
    </row>
    <row r="10" spans="1:20" ht="34.5" thickBot="1">
      <c r="A10" s="29"/>
      <c r="B10" s="20" t="s">
        <v>167</v>
      </c>
      <c r="C10" s="21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3">
        <v>0</v>
      </c>
    </row>
    <row r="11" ht="10.5">
      <c r="A11" s="22"/>
    </row>
  </sheetData>
  <sheetProtection password="CA22" sheet="1" objects="1" scenarios="1" selectLockedCells="1" selectUnlockedCells="1"/>
  <mergeCells count="25">
    <mergeCell ref="A1:T1"/>
    <mergeCell ref="A2:T2"/>
    <mergeCell ref="A3:T3"/>
    <mergeCell ref="A4:T4"/>
    <mergeCell ref="T5:T7"/>
    <mergeCell ref="J6:L6"/>
    <mergeCell ref="M6:M7"/>
    <mergeCell ref="P6:P7"/>
    <mergeCell ref="Q6:Q7"/>
    <mergeCell ref="R6:R7"/>
    <mergeCell ref="S6:S7"/>
    <mergeCell ref="R5:S5"/>
    <mergeCell ref="I5:I7"/>
    <mergeCell ref="J5:M5"/>
    <mergeCell ref="N5:N7"/>
    <mergeCell ref="O5:O7"/>
    <mergeCell ref="P5:Q5"/>
    <mergeCell ref="G5:G7"/>
    <mergeCell ref="H5:H7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Ved Prakash Roy</cp:lastModifiedBy>
  <cp:lastPrinted>2018-01-16T09:52:34Z</cp:lastPrinted>
  <dcterms:created xsi:type="dcterms:W3CDTF">2016-01-03T07:28:31Z</dcterms:created>
  <dcterms:modified xsi:type="dcterms:W3CDTF">2018-01-22T08:48:23Z</dcterms:modified>
  <cp:category/>
  <cp:version/>
  <cp:contentType/>
  <cp:contentStatus/>
</cp:coreProperties>
</file>