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0">'SH._PATTERN'!$A$1:$G$69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<sst xmlns="http://schemas.openxmlformats.org/spreadsheetml/2006/main" count="210" uniqueCount="173">
  <si>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</si>
  <si>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</si>
  <si>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</si>
  <si>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</si>
  <si>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</si>
  <si>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</si>
  <si>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</si>
  <si>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</si>
  <si>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</si>
  <si>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</si>
  <si>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</si>
  <si>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</si>
  <si>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</si>
  <si>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</si>
  <si>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</si>
  <si>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</si>
  <si>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</si>
  <si>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</si>
  <si>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</si>
  <si>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</si>
  <si>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</si>
  <si>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</si>
  <si>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</si>
  <si>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</si>
  <si>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</si>
  <si>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</si>
  <si>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</si>
  <si>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</si>
  <si>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</si>
  <si>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</si>
  <si>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</si>
  <si>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</si>
  <si>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</si>
  <si>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</si>
  <si>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</si>
  <si>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</si>
  <si>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</si>
  <si>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</si>
  <si>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</si>
  <si>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</si>
  <si>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</si>
  <si>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</si>
  <si>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</si>
  <si>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</si>
  <si>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</si>
  <si>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</si>
  <si>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</si>
  <si>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</si>
  <si>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</si>
  <si>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</si>
  <si>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</si>
  <si>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</si>
  <si>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</si>
  <si>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</si>
  <si>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</si>
  <si>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</si>
  <si>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</si>
  <si>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</si>
  <si>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</si>
  <si>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</si>
  <si>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</si>
  <si>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</si>
  <si>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</si>
  <si>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</si>
  <si>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</si>
  <si>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</si>
  <si>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</si>
  <si>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</si>
  <si>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</si>
  <si>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</si>
  <si>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</si>
  <si>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</si>
  <si>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</si>
  <si>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</si>
  <si>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</si>
  <si>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</si>
  <si>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</si>
  <si>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</si>
  <si>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</si>
  <si>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</si>
  <si>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</si>
  <si>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</si>
  <si>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</si>
  <si>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</si>
  <si>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</si>
  <si>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</si>
  <si>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</si>
  <si>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</si>
  <si>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</si>
  <si>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</si>
  <si>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</si>
  <si>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</si>
  <si>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</si>
  <si>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</si>
  <si>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</si>
  <si>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</si>
  <si>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NIL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</si>
  <si>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</si>
  <si>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</si>
  <si>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</si>
  <si>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</si>
  <si>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</si>
  <si>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</si>
  <si>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</si>
  <si>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>Notes</t>
  </si>
  <si>
    <t>*</t>
  </si>
  <si>
    <t>Individuals/ Hindu Undivided Family*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</si>
  <si>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</si>
  <si>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</si>
  <si>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</si>
  <si>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</si>
  <si>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RELIANCE CAPITAL TRUSTEE CO. LTD. - A/C</t>
  </si>
  <si>
    <t>RELIANCE TAX SAVER (ELSS) FUND</t>
  </si>
  <si>
    <t>MARUTI SUZUKI INDIA LIMITED</t>
  </si>
  <si>
    <t xml:space="preserve">Any Other </t>
  </si>
  <si>
    <t>Trusts</t>
  </si>
  <si>
    <t>(c-iii)</t>
  </si>
  <si>
    <t>RELIGARE SECURITIES LTD</t>
  </si>
  <si>
    <t>AJAY LABROO</t>
  </si>
  <si>
    <t>ANEESHA LABROO</t>
  </si>
  <si>
    <t>KANTA LABROO</t>
  </si>
  <si>
    <t>KESHUB MAHINDRA</t>
  </si>
  <si>
    <t>LEENA S LABROO</t>
  </si>
  <si>
    <t>LOVELEENA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</si>
  <si>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</si>
  <si>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</si>
  <si>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</si>
  <si>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</si>
  <si>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</si>
  <si>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</si>
  <si>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</si>
  <si>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</si>
  <si>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</si>
  <si>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</si>
  <si>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</si>
  <si>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</si>
  <si>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</si>
  <si>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</si>
  <si>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</si>
  <si>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</si>
  <si>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</si>
  <si>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</si>
  <si>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</si>
  <si>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</si>
  <si>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</si>
  <si>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</si>
  <si>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</si>
  <si>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</si>
  <si>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</si>
  <si>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</si>
  <si>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</si>
  <si>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</si>
  <si>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PYARE LAL SAFAYA</t>
  </si>
  <si>
    <t>ABHINAV AGARWAL U/G SABINA AGARWAL</t>
  </si>
  <si>
    <t>BHARAT KAPOOR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</si>
  <si>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</si>
  <si>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</si>
  <si>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</si>
  <si>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</si>
  <si>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</si>
  <si>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</si>
  <si>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</si>
  <si>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SHASHI PALAMAND</t>
  </si>
  <si>
    <t>SURYANARAYANA RAO PALAMAND</t>
  </si>
  <si>
    <t>DETAILS OF RELATIVES/ ASSOCIATES OF LABROO FAMILY</t>
  </si>
  <si>
    <t>TANYA KUMAR</t>
  </si>
  <si>
    <t xml:space="preserve">CREDIT SUISEE (SINGAPORE) LIMITED </t>
  </si>
  <si>
    <t>31st December, 2008</t>
  </si>
  <si>
    <t>BLUEMOON SECURITIES PRIVATE LIMITED</t>
  </si>
  <si>
    <t>SHANKAR RESOURCES PRIVATE  LIMITED</t>
  </si>
  <si>
    <t>Foreign Banks</t>
  </si>
  <si>
    <t>Any Other</t>
  </si>
  <si>
    <t>Director &amp; Relatives ( Not in control of the Company)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</si>
</sst>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;\(0.0\)"/>
    <numFmt numFmtId="180" formatCode="0.000_);\(0.000\)"/>
    <numFmt numFmtId="181" formatCode="#,##0.000"/>
    <numFmt numFmtId="182" formatCode="#,##0.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2" fontId="6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vertical="top" wrapText="1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0" borderId="18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top" wrapText="1"/>
      <protection/>
    </xf>
    <xf numFmtId="0" fontId="8" fillId="2" borderId="10" xfId="0" applyFont="1" applyFill="1" applyBorder="1" applyAlignment="1" applyProtection="1">
      <alignment vertical="top" wrapText="1"/>
      <protection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2" fontId="4" fillId="0" borderId="24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9" fontId="1" fillId="0" borderId="28" xfId="0" applyNumberFormat="1" applyFont="1" applyBorder="1" applyAlignment="1">
      <alignment horizontal="center"/>
    </xf>
    <xf numFmtId="0" fontId="4" fillId="0" borderId="29" xfId="0" applyFont="1" applyBorder="1" applyAlignment="1" applyProtection="1">
      <alignment/>
      <protection/>
    </xf>
    <xf numFmtId="169" fontId="1" fillId="0" borderId="1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/>
    </xf>
    <xf numFmtId="2" fontId="2" fillId="0" borderId="31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6" fillId="2" borderId="32" xfId="0" applyFont="1" applyFill="1" applyBorder="1" applyAlignment="1" applyProtection="1">
      <alignment horizontal="center" vertical="top" wrapText="1"/>
      <protection/>
    </xf>
    <xf numFmtId="0" fontId="8" fillId="2" borderId="32" xfId="0" applyFont="1" applyFill="1" applyBorder="1" applyAlignment="1" applyProtection="1">
      <alignment horizontal="center" vertical="top" wrapText="1"/>
      <protection/>
    </xf>
    <xf numFmtId="0" fontId="8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/>
    </xf>
    <xf numFmtId="0" fontId="2" fillId="2" borderId="32" xfId="0" applyFont="1" applyFill="1" applyBorder="1" applyAlignment="1" applyProtection="1">
      <alignment horizontal="center" vertical="top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170" fontId="1" fillId="0" borderId="34" xfId="0" applyNumberFormat="1" applyFont="1" applyBorder="1" applyAlignment="1">
      <alignment horizontal="left"/>
    </xf>
    <xf numFmtId="170" fontId="1" fillId="0" borderId="19" xfId="0" applyNumberFormat="1" applyFont="1" applyBorder="1" applyAlignment="1">
      <alignment horizontal="center"/>
    </xf>
    <xf numFmtId="170" fontId="1" fillId="0" borderId="28" xfId="0" applyNumberFormat="1" applyFont="1" applyBorder="1" applyAlignment="1">
      <alignment horizontal="center"/>
    </xf>
    <xf numFmtId="0" fontId="1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/>
      <protection/>
    </xf>
    <xf numFmtId="2" fontId="0" fillId="0" borderId="28" xfId="0" applyNumberFormat="1" applyFill="1" applyBorder="1" applyAlignment="1">
      <alignment horizontal="center"/>
    </xf>
    <xf numFmtId="0" fontId="1" fillId="0" borderId="2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2" fontId="1" fillId="0" borderId="1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 applyProtection="1">
      <alignment horizontal="center"/>
      <protection/>
    </xf>
    <xf numFmtId="0" fontId="0" fillId="0" borderId="28" xfId="0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9" fontId="2" fillId="0" borderId="0" xfId="0" applyNumberFormat="1" applyFont="1" applyAlignment="1" applyProtection="1">
      <alignment horizontal="center"/>
      <protection/>
    </xf>
    <xf numFmtId="170" fontId="1" fillId="0" borderId="19" xfId="0" applyNumberFormat="1" applyFont="1" applyBorder="1" applyAlignment="1">
      <alignment horizontal="left"/>
    </xf>
    <xf numFmtId="170" fontId="1" fillId="0" borderId="18" xfId="0" applyNumberFormat="1" applyFont="1" applyBorder="1" applyAlignment="1">
      <alignment horizontal="left"/>
    </xf>
    <xf numFmtId="170" fontId="1" fillId="0" borderId="28" xfId="0" applyNumberFormat="1" applyFont="1" applyBorder="1" applyAlignment="1">
      <alignment horizontal="left"/>
    </xf>
    <xf numFmtId="169" fontId="1" fillId="0" borderId="18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70" fontId="1" fillId="0" borderId="28" xfId="0" applyNumberFormat="1" applyFont="1" applyFill="1" applyBorder="1" applyAlignment="1">
      <alignment horizontal="left"/>
    </xf>
    <xf numFmtId="169" fontId="1" fillId="0" borderId="2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1" fillId="0" borderId="32" xfId="0" applyFont="1" applyBorder="1" applyAlignment="1" applyProtection="1">
      <alignment/>
      <protection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28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/>
    </xf>
    <xf numFmtId="2" fontId="4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 vertical="top"/>
      <protection/>
    </xf>
    <xf numFmtId="0" fontId="12" fillId="0" borderId="13" xfId="0" applyFont="1" applyBorder="1" applyAlignment="1" applyProtection="1">
      <alignment horizontal="center" vertical="top"/>
      <protection/>
    </xf>
    <xf numFmtId="0" fontId="12" fillId="0" borderId="7" xfId="0" applyFont="1" applyBorder="1" applyAlignment="1" applyProtection="1">
      <alignment horizontal="center"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12" fillId="0" borderId="37" xfId="0" applyFont="1" applyBorder="1" applyAlignment="1" applyProtection="1">
      <alignment horizontal="center" vertical="top"/>
      <protection/>
    </xf>
    <xf numFmtId="0" fontId="6" fillId="2" borderId="32" xfId="0" applyFont="1" applyFill="1" applyBorder="1" applyAlignment="1" applyProtection="1">
      <alignment vertical="top" wrapText="1"/>
      <protection/>
    </xf>
    <xf numFmtId="0" fontId="6" fillId="2" borderId="10" xfId="0" applyFont="1" applyFill="1" applyBorder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170" fontId="4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vertical="top"/>
      <protection/>
    </xf>
    <xf numFmtId="0" fontId="2" fillId="0" borderId="43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20" xfId="0" applyFont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1409700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="75" zoomScaleNormal="75" zoomScaleSheetLayoutView="75" workbookViewId="0" topLeftCell="A1">
      <selection activeCell="C1" sqref="C1"/>
    </sheetView>
  </sheetViews>
  <sheetFormatPr defaultColWidth="9.140625" defaultRowHeight="12.75" customHeight="1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5" width="14.421875" style="3" customWidth="1"/>
    <col min="6" max="6" width="14.00390625" style="4" customWidth="1"/>
    <col min="7" max="7" width="17.28125" style="4" bestFit="1" customWidth="1"/>
    <col min="8" max="8" width="0" style="5" hidden="1" customWidth="1"/>
    <col min="9" max="16384" width="0" style="2" hidden="1" customWidth="1"/>
  </cols>
  <sheetData>
    <row r="1" spans="1:7" ht="108.75" customHeight="1" thickBot="1">
      <c r="A1" s="150"/>
      <c r="B1" s="151"/>
      <c r="C1" s="151"/>
      <c r="D1" s="150"/>
      <c r="E1" s="150"/>
      <c r="F1" s="152"/>
      <c r="G1" s="152"/>
    </row>
    <row r="2" spans="1:7" ht="15.75">
      <c r="A2" s="56" t="s">
        <v>99</v>
      </c>
      <c r="B2" s="153" t="s">
        <v>75</v>
      </c>
      <c r="C2" s="154"/>
      <c r="D2" s="154"/>
      <c r="E2" s="154"/>
      <c r="F2" s="154"/>
      <c r="G2" s="155"/>
    </row>
    <row r="3" spans="1:7" ht="10.5" customHeight="1" thickBot="1">
      <c r="A3" s="75"/>
      <c r="B3" s="156"/>
      <c r="C3" s="157"/>
      <c r="D3" s="157"/>
      <c r="E3" s="157"/>
      <c r="F3" s="157"/>
      <c r="G3" s="158"/>
    </row>
    <row r="4" spans="1:7" ht="15.75" customHeight="1">
      <c r="A4" s="75"/>
      <c r="B4" s="56" t="s">
        <v>76</v>
      </c>
      <c r="C4" s="162" t="s">
        <v>93</v>
      </c>
      <c r="D4" s="162"/>
      <c r="E4" s="162"/>
      <c r="F4" s="162"/>
      <c r="G4" s="148"/>
    </row>
    <row r="5" spans="1:7" ht="12" customHeight="1" thickBot="1">
      <c r="A5" s="75"/>
      <c r="B5" s="57"/>
      <c r="C5" s="58"/>
      <c r="D5" s="59"/>
      <c r="E5" s="59"/>
      <c r="F5" s="60"/>
      <c r="G5" s="149"/>
    </row>
    <row r="6" spans="1:7" ht="18.75" customHeight="1" thickBot="1">
      <c r="A6" s="75"/>
      <c r="B6" s="61" t="s">
        <v>77</v>
      </c>
      <c r="C6" s="62" t="s">
        <v>98</v>
      </c>
      <c r="D6" s="164" t="s">
        <v>78</v>
      </c>
      <c r="E6" s="165"/>
      <c r="F6" s="166" t="s">
        <v>167</v>
      </c>
      <c r="G6" s="167"/>
    </row>
    <row r="7" spans="1:7" ht="15" customHeight="1">
      <c r="A7" s="75"/>
      <c r="B7" s="55"/>
      <c r="C7" s="8"/>
      <c r="D7" s="9"/>
      <c r="E7" s="6"/>
      <c r="F7" s="7"/>
      <c r="G7" s="7"/>
    </row>
    <row r="8" spans="1:8" s="1" customFormat="1" ht="48" customHeight="1">
      <c r="A8" s="159" t="s">
        <v>71</v>
      </c>
      <c r="B8" s="160" t="s">
        <v>74</v>
      </c>
      <c r="C8" s="161" t="s">
        <v>73</v>
      </c>
      <c r="D8" s="161" t="s">
        <v>31</v>
      </c>
      <c r="E8" s="161" t="s">
        <v>72</v>
      </c>
      <c r="F8" s="161" t="s">
        <v>0</v>
      </c>
      <c r="G8" s="163"/>
      <c r="H8" s="48"/>
    </row>
    <row r="9" spans="1:8" s="1" customFormat="1" ht="47.25" customHeight="1">
      <c r="A9" s="159"/>
      <c r="B9" s="160"/>
      <c r="C9" s="161"/>
      <c r="D9" s="161"/>
      <c r="E9" s="161"/>
      <c r="F9" s="14" t="s">
        <v>89</v>
      </c>
      <c r="G9" s="14" t="s">
        <v>1</v>
      </c>
      <c r="H9" s="48"/>
    </row>
    <row r="10" spans="1:4" ht="28.5">
      <c r="A10" s="76" t="s">
        <v>2</v>
      </c>
      <c r="B10" s="50" t="s">
        <v>90</v>
      </c>
      <c r="C10" s="3"/>
      <c r="D10" s="3" t="s">
        <v>29</v>
      </c>
    </row>
    <row r="11" spans="1:7" ht="12.75">
      <c r="A11" s="95">
        <v>1</v>
      </c>
      <c r="B11" s="96" t="s">
        <v>3</v>
      </c>
      <c r="C11" s="97"/>
      <c r="D11" s="97"/>
      <c r="E11" s="97"/>
      <c r="F11" s="98"/>
      <c r="G11" s="98"/>
    </row>
    <row r="12" spans="1:7" ht="12.75">
      <c r="A12" s="99" t="s">
        <v>4</v>
      </c>
      <c r="B12" s="100" t="s">
        <v>106</v>
      </c>
      <c r="C12" s="101">
        <v>45</v>
      </c>
      <c r="D12" s="101">
        <v>30298508</v>
      </c>
      <c r="E12" s="101">
        <v>27612468</v>
      </c>
      <c r="F12" s="98">
        <v>18.94</v>
      </c>
      <c r="G12" s="98">
        <v>18.94</v>
      </c>
    </row>
    <row r="13" spans="1:7" ht="12.75">
      <c r="A13" s="99" t="s">
        <v>5</v>
      </c>
      <c r="B13" s="100" t="s">
        <v>6</v>
      </c>
      <c r="C13" s="101">
        <v>0</v>
      </c>
      <c r="D13" s="101">
        <v>0</v>
      </c>
      <c r="E13" s="101">
        <v>0</v>
      </c>
      <c r="F13" s="98">
        <f aca="true" t="shared" si="0" ref="F13:F18">(D13*100)/$D$65</f>
        <v>0</v>
      </c>
      <c r="G13" s="98">
        <f aca="true" t="shared" si="1" ref="G13:G18">(D13*100)/$D$69</f>
        <v>0</v>
      </c>
    </row>
    <row r="14" spans="1:7" ht="12.75">
      <c r="A14" s="99" t="s">
        <v>7</v>
      </c>
      <c r="B14" s="100" t="s">
        <v>8</v>
      </c>
      <c r="C14" s="101">
        <v>2</v>
      </c>
      <c r="D14" s="101">
        <v>18218000</v>
      </c>
      <c r="E14" s="101">
        <v>458000</v>
      </c>
      <c r="F14" s="98">
        <v>11.39</v>
      </c>
      <c r="G14" s="98">
        <v>11.39</v>
      </c>
    </row>
    <row r="15" spans="1:7" ht="12.75">
      <c r="A15" s="99" t="s">
        <v>83</v>
      </c>
      <c r="B15" s="100" t="s">
        <v>9</v>
      </c>
      <c r="C15" s="101">
        <v>0</v>
      </c>
      <c r="D15" s="101">
        <v>0</v>
      </c>
      <c r="E15" s="101">
        <v>0</v>
      </c>
      <c r="F15" s="98">
        <f t="shared" si="0"/>
        <v>0</v>
      </c>
      <c r="G15" s="98">
        <f t="shared" si="1"/>
        <v>0</v>
      </c>
    </row>
    <row r="16" spans="1:7" ht="12.75">
      <c r="A16" s="99" t="s">
        <v>10</v>
      </c>
      <c r="B16" s="100" t="s">
        <v>108</v>
      </c>
      <c r="C16" s="97">
        <v>0</v>
      </c>
      <c r="D16" s="97">
        <v>0</v>
      </c>
      <c r="E16" s="97">
        <v>0</v>
      </c>
      <c r="F16" s="98">
        <v>0</v>
      </c>
      <c r="G16" s="98">
        <v>0</v>
      </c>
    </row>
    <row r="17" spans="1:7" ht="12.75">
      <c r="A17" s="102" t="s">
        <v>84</v>
      </c>
      <c r="B17" s="103"/>
      <c r="C17" s="101">
        <v>0</v>
      </c>
      <c r="D17" s="101">
        <v>0</v>
      </c>
      <c r="E17" s="101">
        <v>0</v>
      </c>
      <c r="F17" s="98">
        <f t="shared" si="0"/>
        <v>0</v>
      </c>
      <c r="G17" s="98">
        <f t="shared" si="1"/>
        <v>0</v>
      </c>
    </row>
    <row r="18" spans="1:7" ht="12.75">
      <c r="A18" s="102" t="s">
        <v>85</v>
      </c>
      <c r="B18" s="103"/>
      <c r="C18" s="101">
        <v>0</v>
      </c>
      <c r="D18" s="101">
        <v>0</v>
      </c>
      <c r="E18" s="101">
        <v>0</v>
      </c>
      <c r="F18" s="98">
        <f t="shared" si="0"/>
        <v>0</v>
      </c>
      <c r="G18" s="98">
        <f t="shared" si="1"/>
        <v>0</v>
      </c>
    </row>
    <row r="19" spans="1:7" ht="12.75">
      <c r="A19" s="95"/>
      <c r="B19" s="96" t="s">
        <v>35</v>
      </c>
      <c r="C19" s="104">
        <f>SUM(C12:C18)</f>
        <v>47</v>
      </c>
      <c r="D19" s="104">
        <f>SUM(D12:D18)</f>
        <v>48516508</v>
      </c>
      <c r="E19" s="104">
        <f>SUM(E12:E18)</f>
        <v>28070468</v>
      </c>
      <c r="F19" s="105">
        <f>SUM(F12:F18)</f>
        <v>30.330000000000002</v>
      </c>
      <c r="G19" s="105">
        <f>SUM(G12:G18)</f>
        <v>30.330000000000002</v>
      </c>
    </row>
    <row r="20" spans="1:7" ht="12.75">
      <c r="A20" s="95"/>
      <c r="B20" s="100"/>
      <c r="C20" s="97"/>
      <c r="D20" s="97"/>
      <c r="E20" s="97"/>
      <c r="F20" s="98"/>
      <c r="G20" s="98"/>
    </row>
    <row r="21" spans="1:7" ht="12.75">
      <c r="A21" s="95">
        <v>2</v>
      </c>
      <c r="B21" s="96" t="s">
        <v>11</v>
      </c>
      <c r="C21" s="97"/>
      <c r="D21" s="97"/>
      <c r="E21" s="97"/>
      <c r="F21" s="98"/>
      <c r="G21" s="98"/>
    </row>
    <row r="22" spans="1:7" ht="38.25">
      <c r="A22" s="99" t="s">
        <v>36</v>
      </c>
      <c r="B22" s="100" t="s">
        <v>100</v>
      </c>
      <c r="C22" s="106">
        <v>4</v>
      </c>
      <c r="D22" s="106">
        <v>4298000</v>
      </c>
      <c r="E22" s="106">
        <v>1098000</v>
      </c>
      <c r="F22" s="107">
        <f aca="true" t="shared" si="2" ref="F22:F27">(D22*100)/$D$65</f>
        <v>2.687466313660234</v>
      </c>
      <c r="G22" s="107">
        <f aca="true" t="shared" si="3" ref="G22:G27">(D22*100)/$D$69</f>
        <v>2.687466313660234</v>
      </c>
    </row>
    <row r="23" spans="1:7" ht="12.75">
      <c r="A23" s="99" t="s">
        <v>37</v>
      </c>
      <c r="B23" s="100" t="s">
        <v>8</v>
      </c>
      <c r="C23" s="101">
        <v>1</v>
      </c>
      <c r="D23" s="101">
        <v>35520000</v>
      </c>
      <c r="E23" s="101">
        <v>0</v>
      </c>
      <c r="F23" s="98">
        <f t="shared" si="2"/>
        <v>22.210051991905885</v>
      </c>
      <c r="G23" s="98">
        <f t="shared" si="3"/>
        <v>22.210051991905885</v>
      </c>
    </row>
    <row r="24" spans="1:7" ht="12.75">
      <c r="A24" s="99" t="s">
        <v>38</v>
      </c>
      <c r="B24" s="100" t="s">
        <v>12</v>
      </c>
      <c r="C24" s="101">
        <v>0</v>
      </c>
      <c r="D24" s="101">
        <v>0</v>
      </c>
      <c r="E24" s="101">
        <v>0</v>
      </c>
      <c r="F24" s="98">
        <f t="shared" si="2"/>
        <v>0</v>
      </c>
      <c r="G24" s="98">
        <f t="shared" si="3"/>
        <v>0</v>
      </c>
    </row>
    <row r="25" spans="1:7" ht="12.75">
      <c r="A25" s="99" t="s">
        <v>39</v>
      </c>
      <c r="B25" s="100" t="s">
        <v>34</v>
      </c>
      <c r="C25" s="97">
        <v>0</v>
      </c>
      <c r="D25" s="97">
        <v>0</v>
      </c>
      <c r="E25" s="97">
        <v>0</v>
      </c>
      <c r="F25" s="98">
        <f t="shared" si="2"/>
        <v>0</v>
      </c>
      <c r="G25" s="98">
        <f t="shared" si="3"/>
        <v>0</v>
      </c>
    </row>
    <row r="26" spans="1:7" ht="12.75">
      <c r="A26" s="102" t="s">
        <v>80</v>
      </c>
      <c r="B26" s="103"/>
      <c r="C26" s="101">
        <v>0</v>
      </c>
      <c r="D26" s="101">
        <v>0</v>
      </c>
      <c r="E26" s="101">
        <v>0</v>
      </c>
      <c r="F26" s="98">
        <f t="shared" si="2"/>
        <v>0</v>
      </c>
      <c r="G26" s="98">
        <f t="shared" si="3"/>
        <v>0</v>
      </c>
    </row>
    <row r="27" spans="1:7" ht="12.75">
      <c r="A27" s="102" t="s">
        <v>81</v>
      </c>
      <c r="B27" s="103"/>
      <c r="C27" s="101">
        <v>0</v>
      </c>
      <c r="D27" s="101">
        <v>0</v>
      </c>
      <c r="E27" s="101">
        <v>0</v>
      </c>
      <c r="F27" s="98">
        <f t="shared" si="2"/>
        <v>0</v>
      </c>
      <c r="G27" s="98">
        <f t="shared" si="3"/>
        <v>0</v>
      </c>
    </row>
    <row r="28" spans="1:7" ht="12.75">
      <c r="A28" s="102"/>
      <c r="B28" s="103"/>
      <c r="C28" s="101"/>
      <c r="D28" s="101"/>
      <c r="E28" s="101"/>
      <c r="F28" s="98"/>
      <c r="G28" s="98"/>
    </row>
    <row r="29" spans="1:3" ht="17.25" customHeight="1">
      <c r="A29" s="77"/>
      <c r="B29" s="51"/>
      <c r="C29" s="3"/>
    </row>
    <row r="30" spans="1:7" ht="12.75">
      <c r="A30" s="76"/>
      <c r="B30" s="50" t="s">
        <v>40</v>
      </c>
      <c r="C30" s="17">
        <f>SUM(C22:C29)</f>
        <v>5</v>
      </c>
      <c r="D30" s="17">
        <f>SUM(D22:D29)</f>
        <v>39818000</v>
      </c>
      <c r="E30" s="17">
        <f>SUM(E22:E29)</f>
        <v>1098000</v>
      </c>
      <c r="F30" s="18">
        <f>SUM(F22:F29)</f>
        <v>24.89751830556612</v>
      </c>
      <c r="G30" s="18">
        <f>SUM(G22:G29)</f>
        <v>24.89751830556612</v>
      </c>
    </row>
    <row r="31" spans="1:3" ht="12.75">
      <c r="A31" s="76"/>
      <c r="B31" s="50"/>
      <c r="C31" s="3"/>
    </row>
    <row r="32" spans="1:7" ht="25.5">
      <c r="A32" s="79"/>
      <c r="B32" s="50" t="s">
        <v>13</v>
      </c>
      <c r="C32" s="17">
        <f>C19+C30</f>
        <v>52</v>
      </c>
      <c r="D32" s="17">
        <f>(D19+D30)</f>
        <v>88334508</v>
      </c>
      <c r="E32" s="17">
        <f>E19+E30</f>
        <v>29168468</v>
      </c>
      <c r="F32" s="18">
        <f>F19+F30</f>
        <v>55.22751830556612</v>
      </c>
      <c r="G32" s="18">
        <f>G19+G30</f>
        <v>55.22751830556612</v>
      </c>
    </row>
    <row r="33" spans="1:3" ht="12.75">
      <c r="A33" s="79"/>
      <c r="B33" s="50"/>
      <c r="C33" s="3"/>
    </row>
    <row r="34" spans="1:3" ht="12.75">
      <c r="A34" s="76" t="s">
        <v>14</v>
      </c>
      <c r="B34" s="50" t="s">
        <v>25</v>
      </c>
      <c r="C34" s="3"/>
    </row>
    <row r="35" spans="1:3" ht="12.75">
      <c r="A35" s="76">
        <v>1</v>
      </c>
      <c r="B35" s="50" t="s">
        <v>12</v>
      </c>
      <c r="C35" s="3"/>
    </row>
    <row r="36" spans="1:7" ht="12.75">
      <c r="A36" s="77" t="s">
        <v>4</v>
      </c>
      <c r="B36" s="51" t="s">
        <v>41</v>
      </c>
      <c r="C36" s="16">
        <v>28</v>
      </c>
      <c r="D36" s="16">
        <v>7741498</v>
      </c>
      <c r="E36" s="16">
        <v>7729200</v>
      </c>
      <c r="F36" s="4">
        <f>(D36*100)/$D$65</f>
        <v>4.840627057298295</v>
      </c>
      <c r="G36" s="4">
        <f>(D36*100)/$D$69</f>
        <v>4.840627057298295</v>
      </c>
    </row>
    <row r="37" spans="1:7" ht="15.75">
      <c r="A37" s="77" t="s">
        <v>5</v>
      </c>
      <c r="B37" s="51" t="s">
        <v>91</v>
      </c>
      <c r="C37" s="16">
        <v>21</v>
      </c>
      <c r="D37" s="16">
        <v>28057</v>
      </c>
      <c r="E37" s="16">
        <v>21763</v>
      </c>
      <c r="F37" s="4">
        <f aca="true" t="shared" si="4" ref="F37:F42">(D37*100)/$D$65</f>
        <v>0.017543564998223633</v>
      </c>
      <c r="G37" s="4">
        <f aca="true" t="shared" si="5" ref="G37:G42">(D37*100)/$D$69</f>
        <v>0.017543564998223633</v>
      </c>
    </row>
    <row r="38" spans="1:7" ht="12.75">
      <c r="A38" s="77" t="s">
        <v>7</v>
      </c>
      <c r="B38" s="51" t="s">
        <v>6</v>
      </c>
      <c r="C38" s="16">
        <v>0</v>
      </c>
      <c r="D38" s="16">
        <v>0</v>
      </c>
      <c r="E38" s="16">
        <v>0</v>
      </c>
      <c r="F38" s="4">
        <f t="shared" si="4"/>
        <v>0</v>
      </c>
      <c r="G38" s="4">
        <f t="shared" si="5"/>
        <v>0</v>
      </c>
    </row>
    <row r="39" spans="1:7" ht="12.75">
      <c r="A39" s="77" t="s">
        <v>26</v>
      </c>
      <c r="B39" s="51" t="s">
        <v>42</v>
      </c>
      <c r="C39" s="16">
        <v>0</v>
      </c>
      <c r="D39" s="16">
        <v>0</v>
      </c>
      <c r="E39" s="16">
        <v>0</v>
      </c>
      <c r="F39" s="4">
        <f t="shared" si="4"/>
        <v>0</v>
      </c>
      <c r="G39" s="4">
        <f t="shared" si="5"/>
        <v>0</v>
      </c>
    </row>
    <row r="40" spans="1:7" ht="12.75">
      <c r="A40" s="77" t="s">
        <v>10</v>
      </c>
      <c r="B40" s="51" t="s">
        <v>27</v>
      </c>
      <c r="C40" s="16">
        <v>1</v>
      </c>
      <c r="D40" s="16">
        <v>133120</v>
      </c>
      <c r="E40" s="16">
        <v>133120</v>
      </c>
      <c r="F40" s="4">
        <f t="shared" si="4"/>
        <v>0.08323767233002567</v>
      </c>
      <c r="G40" s="4">
        <f t="shared" si="5"/>
        <v>0.08323767233002567</v>
      </c>
    </row>
    <row r="41" spans="1:7" ht="12.75">
      <c r="A41" s="77" t="s">
        <v>15</v>
      </c>
      <c r="B41" s="51" t="s">
        <v>16</v>
      </c>
      <c r="C41" s="16">
        <v>11</v>
      </c>
      <c r="D41" s="16">
        <v>5911126</v>
      </c>
      <c r="E41" s="16">
        <v>5910976</v>
      </c>
      <c r="F41" s="4">
        <f t="shared" si="4"/>
        <v>3.6961265706843096</v>
      </c>
      <c r="G41" s="4">
        <f t="shared" si="5"/>
        <v>3.6961265706843096</v>
      </c>
    </row>
    <row r="42" spans="1:7" ht="12.75">
      <c r="A42" s="77" t="s">
        <v>17</v>
      </c>
      <c r="B42" s="51" t="s">
        <v>43</v>
      </c>
      <c r="C42" s="16">
        <v>0</v>
      </c>
      <c r="D42" s="16">
        <v>0</v>
      </c>
      <c r="E42" s="16">
        <v>0</v>
      </c>
      <c r="F42" s="4">
        <f t="shared" si="4"/>
        <v>0</v>
      </c>
      <c r="G42" s="4">
        <f t="shared" si="5"/>
        <v>0</v>
      </c>
    </row>
    <row r="43" spans="1:3" ht="12.75">
      <c r="A43" s="77" t="s">
        <v>18</v>
      </c>
      <c r="B43" s="103" t="s">
        <v>171</v>
      </c>
      <c r="C43" s="97"/>
    </row>
    <row r="44" spans="1:7" ht="12.75">
      <c r="A44" s="78" t="s">
        <v>82</v>
      </c>
      <c r="B44" s="103" t="s">
        <v>170</v>
      </c>
      <c r="C44" s="97">
        <v>1</v>
      </c>
      <c r="D44" s="3">
        <v>2024</v>
      </c>
      <c r="E44" s="3">
        <v>2024</v>
      </c>
      <c r="F44" s="4">
        <f>(D44*100)/$D$65</f>
        <v>0.0012655727824216643</v>
      </c>
      <c r="G44" s="4">
        <f>(D44*100)/$D$69</f>
        <v>0.0012655727824216643</v>
      </c>
    </row>
    <row r="45" spans="1:5" ht="12.75">
      <c r="A45" s="78"/>
      <c r="B45" s="52"/>
      <c r="C45" s="16"/>
      <c r="D45" s="16"/>
      <c r="E45" s="16"/>
    </row>
    <row r="46" spans="1:5" ht="12.75">
      <c r="A46" s="78"/>
      <c r="B46" s="52"/>
      <c r="C46" s="16"/>
      <c r="D46" s="16"/>
      <c r="E46" s="16"/>
    </row>
    <row r="47" spans="1:3" ht="12.75">
      <c r="A47" s="77"/>
      <c r="B47" s="51"/>
      <c r="C47" s="3"/>
    </row>
    <row r="48" spans="1:7" ht="12.75">
      <c r="A48" s="79"/>
      <c r="B48" s="50" t="s">
        <v>19</v>
      </c>
      <c r="C48" s="17">
        <f>SUM(C36:C47)</f>
        <v>62</v>
      </c>
      <c r="D48" s="17">
        <f>SUM(D36:D47)</f>
        <v>13815825</v>
      </c>
      <c r="E48" s="17">
        <f>SUM(E36:E47)</f>
        <v>13797083</v>
      </c>
      <c r="F48" s="18">
        <f>SUM(F36:F47)</f>
        <v>8.638800438093277</v>
      </c>
      <c r="G48" s="18">
        <f>SUM(G36:G47)</f>
        <v>8.638800438093277</v>
      </c>
    </row>
    <row r="49" spans="1:3" ht="12.75">
      <c r="A49" s="79"/>
      <c r="B49" s="50"/>
      <c r="C49" s="3"/>
    </row>
    <row r="50" spans="1:3" ht="12.75">
      <c r="A50" s="76" t="s">
        <v>30</v>
      </c>
      <c r="B50" s="50" t="s">
        <v>20</v>
      </c>
      <c r="C50" s="3"/>
    </row>
    <row r="51" spans="1:7" ht="12.75">
      <c r="A51" s="77" t="s">
        <v>4</v>
      </c>
      <c r="B51" s="51" t="s">
        <v>8</v>
      </c>
      <c r="C51" s="16">
        <v>796</v>
      </c>
      <c r="D51" s="16">
        <v>21423370</v>
      </c>
      <c r="E51" s="16">
        <v>21299371</v>
      </c>
      <c r="F51" s="4">
        <f>(D51*100)/$D$65</f>
        <v>13.395668962326488</v>
      </c>
      <c r="G51" s="4">
        <f>(D51*100)/$D$69</f>
        <v>13.395668962326488</v>
      </c>
    </row>
    <row r="52" spans="1:3" ht="12.75">
      <c r="A52" s="77" t="s">
        <v>5</v>
      </c>
      <c r="B52" s="51" t="s">
        <v>70</v>
      </c>
      <c r="C52" s="3"/>
    </row>
    <row r="53" spans="1:7" ht="25.5">
      <c r="A53" s="75" t="s">
        <v>69</v>
      </c>
      <c r="B53" s="51" t="s">
        <v>88</v>
      </c>
      <c r="C53" s="16">
        <v>59010</v>
      </c>
      <c r="D53" s="16">
        <v>17980287</v>
      </c>
      <c r="E53" s="16">
        <v>13355390</v>
      </c>
      <c r="F53" s="4">
        <f>(D53*100)/$D$65</f>
        <v>11.242767711131462</v>
      </c>
      <c r="G53" s="4">
        <f>(D53*100)/$D$69</f>
        <v>11.242767711131462</v>
      </c>
    </row>
    <row r="54" spans="1:7" ht="27.75" customHeight="1">
      <c r="A54" s="79" t="s">
        <v>79</v>
      </c>
      <c r="B54" s="51" t="s">
        <v>32</v>
      </c>
      <c r="C54" s="16">
        <v>35</v>
      </c>
      <c r="D54" s="16">
        <v>14913977</v>
      </c>
      <c r="E54" s="16">
        <v>14913977</v>
      </c>
      <c r="F54" s="4">
        <f>(D54*100)/$D$65</f>
        <v>9.325456209912403</v>
      </c>
      <c r="G54" s="4">
        <f>(D54*100)/$D$69</f>
        <v>9.325456209912403</v>
      </c>
    </row>
    <row r="55" spans="1:7" ht="12.75">
      <c r="A55" s="77" t="s">
        <v>7</v>
      </c>
      <c r="B55" s="100" t="s">
        <v>114</v>
      </c>
      <c r="C55" s="97"/>
      <c r="D55" s="97"/>
      <c r="E55" s="97"/>
      <c r="F55" s="98"/>
      <c r="G55" s="98"/>
    </row>
    <row r="56" spans="1:7" ht="25.5">
      <c r="A56" s="78" t="s">
        <v>86</v>
      </c>
      <c r="B56" s="52" t="s">
        <v>172</v>
      </c>
      <c r="C56" s="16">
        <v>8</v>
      </c>
      <c r="D56" s="16">
        <v>201940</v>
      </c>
      <c r="E56" s="16">
        <v>161940</v>
      </c>
      <c r="F56" s="4">
        <f>(D56*100)/$D$65</f>
        <v>0.12626964806434332</v>
      </c>
      <c r="G56" s="4">
        <f>(D56*100)/$D$69</f>
        <v>0.12626964806434332</v>
      </c>
    </row>
    <row r="57" spans="1:7" ht="12.75">
      <c r="A57" s="78" t="s">
        <v>87</v>
      </c>
      <c r="B57" s="103" t="s">
        <v>115</v>
      </c>
      <c r="C57" s="101">
        <v>8</v>
      </c>
      <c r="D57" s="101">
        <v>8274</v>
      </c>
      <c r="E57" s="101">
        <v>8274</v>
      </c>
      <c r="F57" s="4">
        <f>(D57*100)/$D$65</f>
        <v>0.005173591502844294</v>
      </c>
      <c r="G57" s="4">
        <f>(D57*100)/$D$69</f>
        <v>0.005173591502844294</v>
      </c>
    </row>
    <row r="58" spans="1:7" ht="12.75">
      <c r="A58" s="78" t="s">
        <v>116</v>
      </c>
      <c r="B58" s="52" t="s">
        <v>92</v>
      </c>
      <c r="C58" s="16">
        <v>295</v>
      </c>
      <c r="D58" s="16">
        <v>3249405</v>
      </c>
      <c r="E58" s="16">
        <v>2206369</v>
      </c>
      <c r="F58" s="4">
        <f>(D58*100)/$D$65</f>
        <v>2.031797691237583</v>
      </c>
      <c r="G58" s="4">
        <f>(D58*100)/$D$69</f>
        <v>2.031797691237583</v>
      </c>
    </row>
    <row r="59" spans="1:3" ht="12.75">
      <c r="A59" s="78"/>
      <c r="B59" s="108"/>
      <c r="C59" s="3"/>
    </row>
    <row r="60" spans="1:3" ht="12.75">
      <c r="A60" s="77"/>
      <c r="B60" s="51"/>
      <c r="C60" s="3"/>
    </row>
    <row r="61" spans="1:8" s="1" customFormat="1" ht="12.75">
      <c r="A61" s="80"/>
      <c r="B61" s="50" t="s">
        <v>21</v>
      </c>
      <c r="C61" s="17">
        <f>SUM(C51:C60)</f>
        <v>60152</v>
      </c>
      <c r="D61" s="17">
        <f>SUM(D51:D60)</f>
        <v>57777253</v>
      </c>
      <c r="E61" s="72">
        <f>SUM(E51:E60)</f>
        <v>51945321</v>
      </c>
      <c r="F61" s="73">
        <f>SUM(F51:F60)</f>
        <v>36.127133814175124</v>
      </c>
      <c r="G61" s="73">
        <f>SUM(G51:G60)</f>
        <v>36.127133814175124</v>
      </c>
      <c r="H61" s="48"/>
    </row>
    <row r="62" spans="1:8" s="1" customFormat="1" ht="12.75">
      <c r="A62" s="80"/>
      <c r="B62" s="50"/>
      <c r="C62" s="3"/>
      <c r="D62" s="35"/>
      <c r="E62" s="3"/>
      <c r="F62" s="4"/>
      <c r="G62" s="4"/>
      <c r="H62" s="48"/>
    </row>
    <row r="63" spans="1:8" s="1" customFormat="1" ht="25.5">
      <c r="A63" s="81" t="s">
        <v>14</v>
      </c>
      <c r="B63" s="50" t="s">
        <v>22</v>
      </c>
      <c r="C63" s="17">
        <f>C48+C61</f>
        <v>60214</v>
      </c>
      <c r="D63" s="13">
        <f>(D48+D61)</f>
        <v>71593078</v>
      </c>
      <c r="E63" s="17">
        <f>E48+E61</f>
        <v>65742404</v>
      </c>
      <c r="F63" s="18">
        <f>+F61+F48</f>
        <v>44.7659342522684</v>
      </c>
      <c r="G63" s="18">
        <f>+G61+G48</f>
        <v>44.7659342522684</v>
      </c>
      <c r="H63" s="48"/>
    </row>
    <row r="64" spans="1:8" s="1" customFormat="1" ht="12.75">
      <c r="A64" s="80"/>
      <c r="B64" s="50"/>
      <c r="C64" s="3"/>
      <c r="D64" s="35"/>
      <c r="E64" s="3"/>
      <c r="F64" s="4"/>
      <c r="G64" s="4"/>
      <c r="H64" s="48"/>
    </row>
    <row r="65" spans="1:8" s="1" customFormat="1" ht="12.75">
      <c r="A65" s="80"/>
      <c r="B65" s="50" t="s">
        <v>23</v>
      </c>
      <c r="C65" s="17">
        <f>C32+C63</f>
        <v>60266</v>
      </c>
      <c r="D65" s="17">
        <f>(D32+D63)</f>
        <v>159927586</v>
      </c>
      <c r="E65" s="74">
        <f>E32+E63</f>
        <v>94910872</v>
      </c>
      <c r="F65" s="84">
        <f>(F32+F63)</f>
        <v>99.99345255783453</v>
      </c>
      <c r="G65" s="84">
        <f>(G32+G63)</f>
        <v>99.99345255783453</v>
      </c>
      <c r="H65" s="48"/>
    </row>
    <row r="66" spans="1:8" s="1" customFormat="1" ht="12.75">
      <c r="A66" s="80"/>
      <c r="B66" s="50"/>
      <c r="C66" s="3"/>
      <c r="D66" s="3"/>
      <c r="E66" s="3"/>
      <c r="F66" s="4"/>
      <c r="G66" s="4"/>
      <c r="H66" s="48"/>
    </row>
    <row r="67" spans="1:7" ht="25.5">
      <c r="A67" s="76" t="s">
        <v>24</v>
      </c>
      <c r="B67" s="51" t="s">
        <v>33</v>
      </c>
      <c r="C67" s="19">
        <v>0</v>
      </c>
      <c r="D67" s="19">
        <v>0</v>
      </c>
      <c r="E67" s="19">
        <v>0</v>
      </c>
      <c r="F67" s="18">
        <v>0</v>
      </c>
      <c r="G67" s="18">
        <f>(D67*100)/D69</f>
        <v>0</v>
      </c>
    </row>
    <row r="68" spans="1:3" ht="12.75">
      <c r="A68" s="77"/>
      <c r="B68" s="51"/>
      <c r="C68" s="3"/>
    </row>
    <row r="69" spans="1:8" s="1" customFormat="1" ht="20.25" customHeight="1" thickBot="1">
      <c r="A69" s="82"/>
      <c r="B69" s="53" t="s">
        <v>28</v>
      </c>
      <c r="C69" s="54">
        <f>C65+C67</f>
        <v>60266</v>
      </c>
      <c r="D69" s="54">
        <f>(D65+D67)</f>
        <v>159927586</v>
      </c>
      <c r="E69" s="54">
        <f>E65+E67</f>
        <v>94910872</v>
      </c>
      <c r="F69" s="83">
        <f>F65+F67</f>
        <v>99.99345255783453</v>
      </c>
      <c r="G69" s="83">
        <f>G65+G67</f>
        <v>99.99345255783453</v>
      </c>
      <c r="H69" s="48"/>
    </row>
    <row r="70" spans="1:7" ht="12.75" hidden="1">
      <c r="A70" s="6"/>
      <c r="B70" s="49"/>
      <c r="C70" s="49"/>
      <c r="D70" s="6"/>
      <c r="E70" s="6"/>
      <c r="F70" s="7"/>
      <c r="G70" s="7"/>
    </row>
    <row r="71" ht="12.75"/>
    <row r="72" ht="12.75"/>
  </sheetData>
  <mergeCells count="10">
    <mergeCell ref="B2:G3"/>
    <mergeCell ref="A8:A9"/>
    <mergeCell ref="B8:B9"/>
    <mergeCell ref="C8:C9"/>
    <mergeCell ref="D8:D9"/>
    <mergeCell ref="C4:F4"/>
    <mergeCell ref="E8:E9"/>
    <mergeCell ref="F8:G8"/>
    <mergeCell ref="D6:E6"/>
    <mergeCell ref="F6:G6"/>
  </mergeCells>
  <printOptions gridLines="1"/>
  <pageMargins left="0.48" right="0.25" top="0.55" bottom="0.53" header="0.5" footer="0.5"/>
  <pageSetup fitToHeight="1" fitToWidth="1" horizontalDpi="600" verticalDpi="600" orientation="portrait" paperSize="9" scale="64" r:id="rId2"/>
  <ignoredErrors>
    <ignoredError sqref="D63 D65:E65 D69 D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ySplit="4" topLeftCell="BM5" activePane="bottomLeft" state="frozen"/>
      <selection pane="topLeft" activeCell="A1" sqref="A1"/>
      <selection pane="bottomLeft" activeCell="B30" sqref="B30"/>
    </sheetView>
  </sheetViews>
  <sheetFormatPr defaultColWidth="9.140625" defaultRowHeight="15.75" customHeight="1" zeroHeight="1"/>
  <cols>
    <col min="1" max="1" width="6.421875" style="12" bestFit="1" customWidth="1"/>
    <col min="2" max="2" width="42.57421875" style="10" bestFit="1" customWidth="1"/>
    <col min="3" max="3" width="18.00390625" style="10" customWidth="1"/>
    <col min="4" max="4" width="25.140625" style="10" customWidth="1"/>
    <col min="5" max="16384" width="9.00390625" style="10" hidden="1" customWidth="1"/>
  </cols>
  <sheetData>
    <row r="1" spans="1:4" ht="15.75">
      <c r="A1" s="56" t="s">
        <v>49</v>
      </c>
      <c r="B1" s="168" t="s">
        <v>50</v>
      </c>
      <c r="C1" s="168"/>
      <c r="D1" s="169"/>
    </row>
    <row r="2" spans="1:4" ht="15.75">
      <c r="A2" s="63"/>
      <c r="B2" s="170" t="s">
        <v>51</v>
      </c>
      <c r="C2" s="170"/>
      <c r="D2" s="171"/>
    </row>
    <row r="3" spans="1:4" ht="16.5" thickBot="1">
      <c r="A3" s="63"/>
      <c r="B3" s="64"/>
      <c r="C3" s="64"/>
      <c r="D3" s="65"/>
    </row>
    <row r="4" spans="1:4" s="68" customFormat="1" ht="51.75" thickBot="1">
      <c r="A4" s="20" t="s">
        <v>44</v>
      </c>
      <c r="B4" s="21" t="s">
        <v>45</v>
      </c>
      <c r="C4" s="66" t="s">
        <v>46</v>
      </c>
      <c r="D4" s="40" t="s">
        <v>47</v>
      </c>
    </row>
    <row r="5" spans="1:5" ht="15.75">
      <c r="A5" s="69">
        <v>1</v>
      </c>
      <c r="B5" s="85" t="s">
        <v>94</v>
      </c>
      <c r="C5" s="69">
        <v>13783920</v>
      </c>
      <c r="D5" s="86">
        <f aca="true" t="shared" si="0" ref="D5:D11">+C5*100/159927586</f>
        <v>8.618850784129263</v>
      </c>
      <c r="E5">
        <v>1</v>
      </c>
    </row>
    <row r="6" spans="1:4" ht="15.75">
      <c r="A6" s="67">
        <f aca="true" t="shared" si="1" ref="A6:A11">+A5+1</f>
        <v>2</v>
      </c>
      <c r="B6" s="85" t="s">
        <v>95</v>
      </c>
      <c r="C6" s="67">
        <v>10275886</v>
      </c>
      <c r="D6" s="87">
        <f>+C6*100/159927586</f>
        <v>6.42533677710861</v>
      </c>
    </row>
    <row r="7" spans="1:4" ht="15.75">
      <c r="A7" s="67">
        <f t="shared" si="1"/>
        <v>3</v>
      </c>
      <c r="B7" s="85" t="s">
        <v>103</v>
      </c>
      <c r="C7" s="71">
        <v>458000</v>
      </c>
      <c r="D7" s="87">
        <f t="shared" si="0"/>
        <v>0.28637961183257027</v>
      </c>
    </row>
    <row r="8" spans="1:4" ht="15.75">
      <c r="A8" s="67">
        <f t="shared" si="1"/>
        <v>4</v>
      </c>
      <c r="B8" s="85" t="s">
        <v>109</v>
      </c>
      <c r="C8" s="71">
        <v>2208674</v>
      </c>
      <c r="D8" s="87">
        <f t="shared" si="0"/>
        <v>1.3810462942897168</v>
      </c>
    </row>
    <row r="9" spans="1:4" ht="15.75">
      <c r="A9" s="67">
        <f t="shared" si="1"/>
        <v>5</v>
      </c>
      <c r="B9" s="85" t="s">
        <v>110</v>
      </c>
      <c r="C9" s="88">
        <v>8328028</v>
      </c>
      <c r="D9" s="87">
        <f t="shared" si="0"/>
        <v>5.207374292512613</v>
      </c>
    </row>
    <row r="10" spans="1:4" ht="15.75">
      <c r="A10" s="67">
        <f t="shared" si="1"/>
        <v>6</v>
      </c>
      <c r="B10" s="85" t="s">
        <v>113</v>
      </c>
      <c r="C10" s="71">
        <v>17760000</v>
      </c>
      <c r="D10" s="87">
        <f t="shared" si="0"/>
        <v>11.105025995952943</v>
      </c>
    </row>
    <row r="11" spans="1:4" ht="16.5" thickBot="1">
      <c r="A11" s="67">
        <f t="shared" si="1"/>
        <v>7</v>
      </c>
      <c r="B11" s="85" t="s">
        <v>102</v>
      </c>
      <c r="C11" s="71">
        <v>35520000</v>
      </c>
      <c r="D11" s="87">
        <f t="shared" si="0"/>
        <v>22.210051991905885</v>
      </c>
    </row>
    <row r="12" spans="1:4" ht="16.5" thickBot="1">
      <c r="A12" s="70"/>
      <c r="B12" s="89" t="s">
        <v>48</v>
      </c>
      <c r="C12" s="90">
        <f>SUM(C5:C11)</f>
        <v>88334508</v>
      </c>
      <c r="D12" s="91">
        <f>SUM(D5:D11)</f>
        <v>55.2340657477316</v>
      </c>
    </row>
    <row r="13" ht="15.75"/>
    <row r="14" spans="1:4" s="64" customFormat="1" ht="15.75">
      <c r="A14" s="92" t="s">
        <v>104</v>
      </c>
      <c r="B14" s="93"/>
      <c r="C14" s="93"/>
      <c r="D14" s="93"/>
    </row>
    <row r="15" spans="1:4" s="64" customFormat="1" ht="42.75" customHeight="1">
      <c r="A15" s="94" t="s">
        <v>105</v>
      </c>
      <c r="B15" s="172" t="s">
        <v>107</v>
      </c>
      <c r="C15" s="172"/>
      <c r="D15" s="172"/>
    </row>
    <row r="16" spans="1:4" s="64" customFormat="1" ht="16.5" thickBot="1">
      <c r="A16" s="173" t="s">
        <v>164</v>
      </c>
      <c r="B16" s="173"/>
      <c r="C16" s="173"/>
      <c r="D16" s="173"/>
    </row>
    <row r="17" spans="1:4" s="64" customFormat="1" ht="15.75">
      <c r="A17" s="69">
        <v>1</v>
      </c>
      <c r="B17" s="128" t="s">
        <v>118</v>
      </c>
      <c r="C17" s="69">
        <v>320674</v>
      </c>
      <c r="D17" s="86">
        <f>+C17*100/159927586</f>
        <v>0.20051199922444898</v>
      </c>
    </row>
    <row r="18" spans="1:4" ht="15.75">
      <c r="A18" s="67">
        <f aca="true" t="shared" si="2" ref="A18:A63">+A17+1</f>
        <v>2</v>
      </c>
      <c r="B18" s="130" t="s">
        <v>119</v>
      </c>
      <c r="C18" s="67">
        <v>68000</v>
      </c>
      <c r="D18" s="87">
        <f aca="true" t="shared" si="3" ref="D18:D60">+C18*100/159927586</f>
        <v>0.042519243678198204</v>
      </c>
    </row>
    <row r="19" spans="1:4" ht="15.75">
      <c r="A19" s="135">
        <f t="shared" si="2"/>
        <v>3</v>
      </c>
      <c r="B19" s="134" t="s">
        <v>120</v>
      </c>
      <c r="C19" s="135">
        <v>26000</v>
      </c>
      <c r="D19" s="146">
        <f t="shared" si="3"/>
        <v>0.016257357876958138</v>
      </c>
    </row>
    <row r="20" spans="1:4" ht="15.75">
      <c r="A20" s="67">
        <f t="shared" si="2"/>
        <v>4</v>
      </c>
      <c r="B20" s="130" t="s">
        <v>121</v>
      </c>
      <c r="C20" s="67">
        <v>98000</v>
      </c>
      <c r="D20" s="87">
        <f t="shared" si="3"/>
        <v>0.06127773353622683</v>
      </c>
    </row>
    <row r="21" spans="1:4" ht="15.75">
      <c r="A21" s="67">
        <f t="shared" si="2"/>
        <v>5</v>
      </c>
      <c r="B21" s="130" t="s">
        <v>122</v>
      </c>
      <c r="C21" s="67">
        <v>206000</v>
      </c>
      <c r="D21" s="87">
        <f t="shared" si="3"/>
        <v>0.12880829702512986</v>
      </c>
    </row>
    <row r="22" spans="1:4" s="147" customFormat="1" ht="15.75">
      <c r="A22" s="135">
        <f t="shared" si="2"/>
        <v>6</v>
      </c>
      <c r="B22" s="134" t="s">
        <v>123</v>
      </c>
      <c r="C22" s="135">
        <v>41000</v>
      </c>
      <c r="D22" s="146">
        <f t="shared" si="3"/>
        <v>0.025636602805972446</v>
      </c>
    </row>
    <row r="23" spans="1:4" ht="15.75">
      <c r="A23" s="67">
        <f t="shared" si="2"/>
        <v>7</v>
      </c>
      <c r="B23" s="130" t="s">
        <v>124</v>
      </c>
      <c r="C23" s="67">
        <v>118000</v>
      </c>
      <c r="D23" s="87">
        <f t="shared" si="3"/>
        <v>0.07378339344157923</v>
      </c>
    </row>
    <row r="24" spans="1:4" ht="15.75">
      <c r="A24" s="67">
        <f t="shared" si="2"/>
        <v>8</v>
      </c>
      <c r="B24" s="130" t="s">
        <v>125</v>
      </c>
      <c r="C24" s="67">
        <v>202000</v>
      </c>
      <c r="D24" s="87">
        <f t="shared" si="3"/>
        <v>0.12630716504405937</v>
      </c>
    </row>
    <row r="25" spans="1:4" ht="15.75">
      <c r="A25" s="67">
        <f t="shared" si="2"/>
        <v>9</v>
      </c>
      <c r="B25" s="130" t="s">
        <v>126</v>
      </c>
      <c r="C25" s="67">
        <v>186000</v>
      </c>
      <c r="D25" s="87">
        <f t="shared" si="3"/>
        <v>0.11630263711977745</v>
      </c>
    </row>
    <row r="26" spans="1:4" ht="15.75">
      <c r="A26" s="67">
        <f t="shared" si="2"/>
        <v>10</v>
      </c>
      <c r="B26" s="130" t="s">
        <v>127</v>
      </c>
      <c r="C26" s="67">
        <v>96000</v>
      </c>
      <c r="D26" s="87">
        <f t="shared" si="3"/>
        <v>0.06002716754569159</v>
      </c>
    </row>
    <row r="27" spans="1:4" ht="15.75">
      <c r="A27" s="67">
        <f>+A26+1</f>
        <v>11</v>
      </c>
      <c r="B27" s="130" t="s">
        <v>165</v>
      </c>
      <c r="C27" s="67">
        <v>63000</v>
      </c>
      <c r="D27" s="146">
        <f>+C27*100/159927586</f>
        <v>0.0393928287018601</v>
      </c>
    </row>
    <row r="28" spans="1:4" ht="15.75">
      <c r="A28" s="67">
        <f>+A27+1</f>
        <v>12</v>
      </c>
      <c r="B28" s="130" t="s">
        <v>128</v>
      </c>
      <c r="C28" s="67">
        <v>784000</v>
      </c>
      <c r="D28" s="87">
        <f t="shared" si="3"/>
        <v>0.4902218682898146</v>
      </c>
    </row>
    <row r="29" spans="1:4" ht="15.75">
      <c r="A29" s="67">
        <f>+A28+1</f>
        <v>13</v>
      </c>
      <c r="B29" s="130" t="s">
        <v>129</v>
      </c>
      <c r="C29" s="67">
        <v>80000</v>
      </c>
      <c r="D29" s="87">
        <f t="shared" si="3"/>
        <v>0.050022639621409654</v>
      </c>
    </row>
    <row r="30" spans="1:4" ht="15.75">
      <c r="A30" s="67">
        <f t="shared" si="2"/>
        <v>14</v>
      </c>
      <c r="B30" s="130" t="s">
        <v>130</v>
      </c>
      <c r="C30" s="67">
        <v>80000</v>
      </c>
      <c r="D30" s="87">
        <f t="shared" si="3"/>
        <v>0.050022639621409654</v>
      </c>
    </row>
    <row r="31" spans="1:4" ht="15.75">
      <c r="A31" s="67">
        <f t="shared" si="2"/>
        <v>15</v>
      </c>
      <c r="B31" s="130" t="s">
        <v>131</v>
      </c>
      <c r="C31" s="67">
        <v>80000</v>
      </c>
      <c r="D31" s="87">
        <f t="shared" si="3"/>
        <v>0.050022639621409654</v>
      </c>
    </row>
    <row r="32" spans="1:4" ht="15.75">
      <c r="A32" s="67">
        <f t="shared" si="2"/>
        <v>16</v>
      </c>
      <c r="B32" s="130" t="s">
        <v>132</v>
      </c>
      <c r="C32" s="67">
        <v>160000</v>
      </c>
      <c r="D32" s="87">
        <f t="shared" si="3"/>
        <v>0.10004527924281931</v>
      </c>
    </row>
    <row r="33" spans="1:4" ht="15.75">
      <c r="A33" s="67">
        <f t="shared" si="2"/>
        <v>17</v>
      </c>
      <c r="B33" s="130" t="s">
        <v>133</v>
      </c>
      <c r="C33" s="67">
        <v>24000</v>
      </c>
      <c r="D33" s="87">
        <f t="shared" si="3"/>
        <v>0.015006791886422897</v>
      </c>
    </row>
    <row r="34" spans="1:4" ht="15.75">
      <c r="A34" s="67">
        <f t="shared" si="2"/>
        <v>18</v>
      </c>
      <c r="B34" s="130" t="s">
        <v>134</v>
      </c>
      <c r="C34" s="67">
        <v>64000</v>
      </c>
      <c r="D34" s="87">
        <f t="shared" si="3"/>
        <v>0.040018111697127726</v>
      </c>
    </row>
    <row r="35" spans="1:4" ht="15.75">
      <c r="A35" s="67">
        <f t="shared" si="2"/>
        <v>19</v>
      </c>
      <c r="B35" s="130" t="s">
        <v>135</v>
      </c>
      <c r="C35" s="67">
        <v>56000</v>
      </c>
      <c r="D35" s="87">
        <f t="shared" si="3"/>
        <v>0.03501584773498676</v>
      </c>
    </row>
    <row r="36" spans="1:4" ht="15.75">
      <c r="A36" s="67">
        <f t="shared" si="2"/>
        <v>20</v>
      </c>
      <c r="B36" s="130" t="s">
        <v>136</v>
      </c>
      <c r="C36" s="67">
        <v>40000</v>
      </c>
      <c r="D36" s="87">
        <f t="shared" si="3"/>
        <v>0.025011319810704827</v>
      </c>
    </row>
    <row r="37" spans="1:4" ht="15.75">
      <c r="A37" s="67">
        <f t="shared" si="2"/>
        <v>21</v>
      </c>
      <c r="B37" s="130" t="s">
        <v>137</v>
      </c>
      <c r="C37" s="67">
        <v>80000</v>
      </c>
      <c r="D37" s="87">
        <f t="shared" si="3"/>
        <v>0.050022639621409654</v>
      </c>
    </row>
    <row r="38" spans="1:4" ht="15.75">
      <c r="A38" s="67">
        <f t="shared" si="2"/>
        <v>22</v>
      </c>
      <c r="B38" s="130" t="s">
        <v>138</v>
      </c>
      <c r="C38" s="67">
        <v>40000</v>
      </c>
      <c r="D38" s="87">
        <f t="shared" si="3"/>
        <v>0.025011319810704827</v>
      </c>
    </row>
    <row r="39" spans="1:4" ht="15.75">
      <c r="A39" s="67">
        <f t="shared" si="2"/>
        <v>23</v>
      </c>
      <c r="B39" s="130" t="s">
        <v>139</v>
      </c>
      <c r="C39" s="67">
        <v>188000</v>
      </c>
      <c r="D39" s="87">
        <f t="shared" si="3"/>
        <v>0.11755320311031268</v>
      </c>
    </row>
    <row r="40" spans="1:4" ht="15.75">
      <c r="A40" s="67">
        <f t="shared" si="2"/>
        <v>24</v>
      </c>
      <c r="B40" s="130" t="s">
        <v>140</v>
      </c>
      <c r="C40" s="67">
        <v>80000</v>
      </c>
      <c r="D40" s="87">
        <f t="shared" si="3"/>
        <v>0.050022639621409654</v>
      </c>
    </row>
    <row r="41" spans="1:4" ht="15.75">
      <c r="A41" s="67">
        <f t="shared" si="2"/>
        <v>25</v>
      </c>
      <c r="B41" s="130" t="s">
        <v>141</v>
      </c>
      <c r="C41" s="67">
        <v>80000</v>
      </c>
      <c r="D41" s="87">
        <f t="shared" si="3"/>
        <v>0.050022639621409654</v>
      </c>
    </row>
    <row r="42" spans="1:4" ht="15.75">
      <c r="A42" s="67">
        <f t="shared" si="2"/>
        <v>26</v>
      </c>
      <c r="B42" s="130" t="s">
        <v>142</v>
      </c>
      <c r="C42" s="67">
        <v>80000</v>
      </c>
      <c r="D42" s="87">
        <f t="shared" si="3"/>
        <v>0.050022639621409654</v>
      </c>
    </row>
    <row r="43" spans="1:4" ht="15.75">
      <c r="A43" s="67">
        <f t="shared" si="2"/>
        <v>27</v>
      </c>
      <c r="B43" s="130" t="s">
        <v>143</v>
      </c>
      <c r="C43" s="67">
        <v>368000</v>
      </c>
      <c r="D43" s="87">
        <f t="shared" si="3"/>
        <v>0.2301041422584844</v>
      </c>
    </row>
    <row r="44" spans="1:4" ht="15.75">
      <c r="A44" s="67">
        <f t="shared" si="2"/>
        <v>28</v>
      </c>
      <c r="B44" s="130" t="s">
        <v>144</v>
      </c>
      <c r="C44" s="67">
        <v>40000</v>
      </c>
      <c r="D44" s="87">
        <f t="shared" si="3"/>
        <v>0.025011319810704827</v>
      </c>
    </row>
    <row r="45" spans="1:4" ht="15.75">
      <c r="A45" s="67">
        <f t="shared" si="2"/>
        <v>29</v>
      </c>
      <c r="B45" s="130" t="s">
        <v>145</v>
      </c>
      <c r="C45" s="67">
        <v>16000</v>
      </c>
      <c r="D45" s="87">
        <f t="shared" si="3"/>
        <v>0.010004527924281931</v>
      </c>
    </row>
    <row r="46" spans="1:4" ht="15.75">
      <c r="A46" s="67">
        <f t="shared" si="2"/>
        <v>30</v>
      </c>
      <c r="B46" s="130" t="s">
        <v>146</v>
      </c>
      <c r="C46" s="67">
        <v>47314</v>
      </c>
      <c r="D46" s="87">
        <f t="shared" si="3"/>
        <v>0.029584639638092203</v>
      </c>
    </row>
    <row r="47" spans="1:4" ht="15.75">
      <c r="A47" s="67">
        <f t="shared" si="2"/>
        <v>31</v>
      </c>
      <c r="B47" s="130" t="s">
        <v>147</v>
      </c>
      <c r="C47" s="67">
        <v>8000</v>
      </c>
      <c r="D47" s="87">
        <f t="shared" si="3"/>
        <v>0.005002263962140966</v>
      </c>
    </row>
    <row r="48" spans="1:4" ht="15.75">
      <c r="A48" s="67">
        <f t="shared" si="2"/>
        <v>32</v>
      </c>
      <c r="B48" s="130" t="s">
        <v>148</v>
      </c>
      <c r="C48" s="67">
        <v>72000</v>
      </c>
      <c r="D48" s="87">
        <f t="shared" si="3"/>
        <v>0.04502037565926869</v>
      </c>
    </row>
    <row r="49" spans="1:4" ht="15.75">
      <c r="A49" s="67">
        <f t="shared" si="2"/>
        <v>33</v>
      </c>
      <c r="B49" s="130" t="s">
        <v>149</v>
      </c>
      <c r="C49" s="67">
        <v>128000</v>
      </c>
      <c r="D49" s="87">
        <f t="shared" si="3"/>
        <v>0.08003622339425545</v>
      </c>
    </row>
    <row r="50" spans="1:4" ht="15.75">
      <c r="A50" s="67">
        <f t="shared" si="2"/>
        <v>34</v>
      </c>
      <c r="B50" s="130" t="s">
        <v>150</v>
      </c>
      <c r="C50" s="67">
        <v>272000</v>
      </c>
      <c r="D50" s="87">
        <f t="shared" si="3"/>
        <v>0.17007697471279282</v>
      </c>
    </row>
    <row r="51" spans="1:4" ht="15.75" customHeight="1">
      <c r="A51" s="67">
        <f t="shared" si="2"/>
        <v>35</v>
      </c>
      <c r="B51" s="130" t="s">
        <v>151</v>
      </c>
      <c r="C51" s="67">
        <v>284714</v>
      </c>
      <c r="D51" s="87">
        <f t="shared" si="3"/>
        <v>0.17802682271462536</v>
      </c>
    </row>
    <row r="52" spans="1:4" ht="15.75" customHeight="1">
      <c r="A52" s="67">
        <f t="shared" si="2"/>
        <v>36</v>
      </c>
      <c r="B52" s="134" t="s">
        <v>152</v>
      </c>
      <c r="C52" s="135">
        <v>40000</v>
      </c>
      <c r="D52" s="87">
        <f t="shared" si="3"/>
        <v>0.025011319810704827</v>
      </c>
    </row>
    <row r="53" spans="1:4" ht="15.75" customHeight="1">
      <c r="A53" s="67">
        <f t="shared" si="2"/>
        <v>37</v>
      </c>
      <c r="B53" s="130" t="s">
        <v>153</v>
      </c>
      <c r="C53" s="67">
        <v>196800</v>
      </c>
      <c r="D53" s="87">
        <f t="shared" si="3"/>
        <v>0.12305569346866775</v>
      </c>
    </row>
    <row r="54" spans="1:4" ht="15.75" customHeight="1">
      <c r="A54" s="67">
        <f t="shared" si="2"/>
        <v>38</v>
      </c>
      <c r="B54" s="130" t="s">
        <v>154</v>
      </c>
      <c r="C54" s="67">
        <v>400000</v>
      </c>
      <c r="D54" s="87">
        <f t="shared" si="3"/>
        <v>0.2501131981070483</v>
      </c>
    </row>
    <row r="55" spans="1:4" ht="15.75" customHeight="1">
      <c r="A55" s="67">
        <f t="shared" si="2"/>
        <v>39</v>
      </c>
      <c r="B55" s="130" t="s">
        <v>155</v>
      </c>
      <c r="C55" s="67">
        <v>200000</v>
      </c>
      <c r="D55" s="87">
        <f t="shared" si="3"/>
        <v>0.12505659905352415</v>
      </c>
    </row>
    <row r="56" spans="1:4" ht="15.75" customHeight="1">
      <c r="A56" s="67">
        <f t="shared" si="2"/>
        <v>40</v>
      </c>
      <c r="B56" s="130" t="s">
        <v>156</v>
      </c>
      <c r="C56" s="67">
        <v>150000</v>
      </c>
      <c r="D56" s="87">
        <f t="shared" si="3"/>
        <v>0.0937924492901431</v>
      </c>
    </row>
    <row r="57" spans="1:4" ht="15.75" customHeight="1">
      <c r="A57" s="67">
        <f t="shared" si="2"/>
        <v>41</v>
      </c>
      <c r="B57" s="130" t="s">
        <v>157</v>
      </c>
      <c r="C57" s="67">
        <v>800000</v>
      </c>
      <c r="D57" s="87">
        <f t="shared" si="3"/>
        <v>0.5002263962140966</v>
      </c>
    </row>
    <row r="58" spans="1:4" ht="15.75" customHeight="1">
      <c r="A58" s="67">
        <f t="shared" si="2"/>
        <v>42</v>
      </c>
      <c r="B58" s="130" t="s">
        <v>158</v>
      </c>
      <c r="C58" s="67">
        <v>196800</v>
      </c>
      <c r="D58" s="87">
        <f t="shared" si="3"/>
        <v>0.12305569346866775</v>
      </c>
    </row>
    <row r="59" spans="1:4" ht="15.75" customHeight="1">
      <c r="A59" s="67">
        <f t="shared" si="2"/>
        <v>43</v>
      </c>
      <c r="B59" s="130" t="s">
        <v>159</v>
      </c>
      <c r="C59" s="67">
        <v>262400</v>
      </c>
      <c r="D59" s="87">
        <f t="shared" si="3"/>
        <v>0.16407425795822367</v>
      </c>
    </row>
    <row r="60" spans="1:4" ht="15.75" customHeight="1">
      <c r="A60" s="67">
        <f t="shared" si="2"/>
        <v>44</v>
      </c>
      <c r="B60" s="130" t="s">
        <v>160</v>
      </c>
      <c r="C60" s="67">
        <v>200000</v>
      </c>
      <c r="D60" s="87">
        <f t="shared" si="3"/>
        <v>0.12505659905352415</v>
      </c>
    </row>
    <row r="61" spans="1:4" ht="15.75" customHeight="1">
      <c r="A61" s="67">
        <f t="shared" si="2"/>
        <v>45</v>
      </c>
      <c r="B61" s="130" t="s">
        <v>161</v>
      </c>
      <c r="C61" s="67">
        <v>314000</v>
      </c>
      <c r="D61" s="87">
        <f>+C61*100/159927586</f>
        <v>0.1963388605140329</v>
      </c>
    </row>
    <row r="62" spans="1:4" ht="15.75" customHeight="1">
      <c r="A62" s="67">
        <f>+A61+1</f>
        <v>46</v>
      </c>
      <c r="B62" s="130" t="s">
        <v>162</v>
      </c>
      <c r="C62" s="67">
        <v>1600000</v>
      </c>
      <c r="D62" s="87">
        <f>+C62*100/159927586</f>
        <v>1.0004527924281932</v>
      </c>
    </row>
    <row r="63" spans="1:4" ht="15.75" customHeight="1" thickBot="1">
      <c r="A63" s="131">
        <f t="shared" si="2"/>
        <v>47</v>
      </c>
      <c r="B63" s="129" t="s">
        <v>163</v>
      </c>
      <c r="C63" s="131">
        <v>1600000</v>
      </c>
      <c r="D63" s="132">
        <f>+C63*100/159927586</f>
        <v>1.0004527924281932</v>
      </c>
    </row>
    <row r="64" spans="3:4" ht="15.75" customHeight="1">
      <c r="C64" s="127"/>
      <c r="D64" s="14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mergeCells count="4">
    <mergeCell ref="B1:D1"/>
    <mergeCell ref="B2:D2"/>
    <mergeCell ref="B15:D15"/>
    <mergeCell ref="A16:D16"/>
  </mergeCells>
  <printOptions gridLines="1"/>
  <pageMargins left="0.75" right="0.75" top="0.73" bottom="0.5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SheetLayoutView="75"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140625" defaultRowHeight="12.75" zeroHeight="1"/>
  <cols>
    <col min="1" max="1" width="7.7109375" style="24" bestFit="1" customWidth="1"/>
    <col min="2" max="2" width="52.28125" style="25" customWidth="1"/>
    <col min="3" max="3" width="28.00390625" style="25" customWidth="1"/>
    <col min="4" max="4" width="27.57421875" style="25" customWidth="1"/>
    <col min="5" max="16384" width="0" style="10" hidden="1" customWidth="1"/>
  </cols>
  <sheetData>
    <row r="1" spans="1:4" ht="15.75">
      <c r="A1" s="11" t="s">
        <v>52</v>
      </c>
      <c r="B1" s="176" t="s">
        <v>50</v>
      </c>
      <c r="C1" s="176"/>
      <c r="D1" s="176"/>
    </row>
    <row r="2" spans="1:4" ht="15.75">
      <c r="A2" s="12"/>
      <c r="B2" s="176" t="s">
        <v>53</v>
      </c>
      <c r="C2" s="176"/>
      <c r="D2" s="176"/>
    </row>
    <row r="3" spans="1:4" ht="16.5" thickBot="1">
      <c r="A3" s="12"/>
      <c r="B3" s="10"/>
      <c r="C3" s="10"/>
      <c r="D3" s="10"/>
    </row>
    <row r="4" spans="1:4" ht="51.75" thickBot="1">
      <c r="A4" s="20" t="s">
        <v>44</v>
      </c>
      <c r="B4" s="21" t="s">
        <v>45</v>
      </c>
      <c r="C4" s="43" t="s">
        <v>46</v>
      </c>
      <c r="D4" s="40" t="s">
        <v>47</v>
      </c>
    </row>
    <row r="5" spans="1:4" ht="15.75">
      <c r="A5" s="115">
        <v>1</v>
      </c>
      <c r="B5" s="136" t="s">
        <v>117</v>
      </c>
      <c r="C5" s="137">
        <v>6184670</v>
      </c>
      <c r="D5" s="138">
        <f>C5/159927586*100</f>
        <v>3.8671689823417954</v>
      </c>
    </row>
    <row r="6" spans="1:4" ht="15.75">
      <c r="A6" s="133">
        <v>2</v>
      </c>
      <c r="B6" s="139" t="s">
        <v>166</v>
      </c>
      <c r="C6" s="140">
        <v>4274077</v>
      </c>
      <c r="D6" s="141">
        <f>C6/159927586*100</f>
        <v>2.6725076685644464</v>
      </c>
    </row>
    <row r="7" spans="1:4" ht="15.75">
      <c r="A7" s="116">
        <v>3</v>
      </c>
      <c r="B7" s="120" t="s">
        <v>169</v>
      </c>
      <c r="C7" s="123">
        <v>3965160</v>
      </c>
      <c r="D7" s="141">
        <f>C7/159927586*100</f>
        <v>2.479347121515359</v>
      </c>
    </row>
    <row r="8" spans="1:4" ht="15.75">
      <c r="A8" s="116">
        <v>4</v>
      </c>
      <c r="B8" s="139" t="s">
        <v>111</v>
      </c>
      <c r="C8" s="124">
        <v>3956430</v>
      </c>
      <c r="D8" s="141">
        <f>C8/159927586*100</f>
        <v>2.4738884009666724</v>
      </c>
    </row>
    <row r="9" spans="1:4" ht="15.75">
      <c r="A9" s="142"/>
      <c r="B9" s="139" t="s">
        <v>112</v>
      </c>
      <c r="C9" s="143"/>
      <c r="D9" s="141"/>
    </row>
    <row r="10" spans="1:4" ht="15.75">
      <c r="A10" s="117">
        <v>5</v>
      </c>
      <c r="B10" s="120" t="s">
        <v>97</v>
      </c>
      <c r="C10" s="123">
        <v>3225770</v>
      </c>
      <c r="D10" s="141">
        <f>C10/159927586*100</f>
        <v>2.0170191276444327</v>
      </c>
    </row>
    <row r="11" spans="1:4" ht="15.75">
      <c r="A11" s="35">
        <v>6</v>
      </c>
      <c r="B11" s="120" t="s">
        <v>101</v>
      </c>
      <c r="C11" s="123">
        <v>2264000</v>
      </c>
      <c r="D11" s="141">
        <f>C11/159927586*100</f>
        <v>1.4156407012858931</v>
      </c>
    </row>
    <row r="12" spans="1:4" ht="15.75">
      <c r="A12" s="35">
        <v>7</v>
      </c>
      <c r="B12" s="144" t="s">
        <v>168</v>
      </c>
      <c r="C12" s="124">
        <v>2273040</v>
      </c>
      <c r="D12" s="141">
        <f>C12/159927586*100</f>
        <v>1.4212932595631125</v>
      </c>
    </row>
    <row r="13" spans="1:4" ht="15.75">
      <c r="A13" s="118"/>
      <c r="B13" s="110"/>
      <c r="C13" s="123"/>
      <c r="D13" s="109"/>
    </row>
    <row r="14" spans="1:4" ht="15.75">
      <c r="A14" s="75"/>
      <c r="B14" s="111"/>
      <c r="C14" s="111"/>
      <c r="D14" s="111"/>
    </row>
    <row r="15" spans="1:4" ht="15.75">
      <c r="A15" s="116"/>
      <c r="B15" s="110"/>
      <c r="C15" s="110"/>
      <c r="D15" s="110"/>
    </row>
    <row r="16" spans="1:4" ht="15.75">
      <c r="A16" s="116"/>
      <c r="B16" s="121"/>
      <c r="C16" s="125"/>
      <c r="D16" s="109"/>
    </row>
    <row r="17" spans="1:4" ht="16.5" thickBot="1">
      <c r="A17" s="119"/>
      <c r="B17" s="122"/>
      <c r="C17" s="126"/>
      <c r="D17" s="114"/>
    </row>
    <row r="18" spans="1:4" ht="16.5" thickBot="1">
      <c r="A18" s="174" t="s">
        <v>48</v>
      </c>
      <c r="B18" s="175"/>
      <c r="C18" s="112">
        <f>SUM(C5:C16)</f>
        <v>26143147</v>
      </c>
      <c r="D18" s="113">
        <f>+C18/159927586*100</f>
        <v>16.346865261881714</v>
      </c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mergeCells count="3">
    <mergeCell ref="A18:B18"/>
    <mergeCell ref="B1:D1"/>
    <mergeCell ref="B2:D2"/>
  </mergeCells>
  <conditionalFormatting sqref="D16:D17 D5:D13">
    <cfRule type="cellIs" priority="1" dxfId="0" operator="lessThan" stopIfTrue="1">
      <formula>1</formula>
    </cfRule>
  </conditionalFormatting>
  <printOptions gridLines="1"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10" sqref="B9:B10"/>
    </sheetView>
  </sheetViews>
  <sheetFormatPr defaultColWidth="9.140625" defaultRowHeight="12.75" zeroHeight="1"/>
  <cols>
    <col min="1" max="1" width="9.140625" style="12" customWidth="1"/>
    <col min="2" max="2" width="51.140625" style="10" customWidth="1"/>
    <col min="3" max="3" width="28.7109375" style="10" customWidth="1"/>
    <col min="4" max="4" width="29.28125" style="10" customWidth="1"/>
    <col min="5" max="16384" width="0" style="10" hidden="1" customWidth="1"/>
  </cols>
  <sheetData>
    <row r="1" spans="1:4" ht="15.75">
      <c r="A1" s="11" t="s">
        <v>54</v>
      </c>
      <c r="B1" s="179" t="s">
        <v>55</v>
      </c>
      <c r="C1" s="179"/>
      <c r="D1" s="179"/>
    </row>
    <row r="2" ht="16.5" thickBot="1"/>
    <row r="3" spans="1:4" ht="55.5" customHeight="1" thickBot="1">
      <c r="A3" s="20" t="s">
        <v>44</v>
      </c>
      <c r="B3" s="21" t="s">
        <v>45</v>
      </c>
      <c r="C3" s="41" t="s">
        <v>56</v>
      </c>
      <c r="D3" s="40" t="s">
        <v>57</v>
      </c>
    </row>
    <row r="4" spans="1:4" ht="15.75">
      <c r="A4" s="46">
        <v>1</v>
      </c>
      <c r="B4" s="47" t="s">
        <v>96</v>
      </c>
      <c r="C4" s="45" t="s">
        <v>96</v>
      </c>
      <c r="D4" s="45" t="s">
        <v>96</v>
      </c>
    </row>
    <row r="5" spans="1:4" ht="16.5" thickBot="1">
      <c r="A5" s="177" t="s">
        <v>48</v>
      </c>
      <c r="B5" s="178"/>
      <c r="C5" s="44">
        <f>SUM(C4:C4)</f>
        <v>0</v>
      </c>
      <c r="D5" s="42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 gridLines="1"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140625" defaultRowHeight="12.75" zeroHeight="1"/>
  <cols>
    <col min="1" max="1" width="9.140625" style="12" customWidth="1"/>
    <col min="2" max="2" width="25.8515625" style="10" bestFit="1" customWidth="1"/>
    <col min="3" max="3" width="19.00390625" style="10" bestFit="1" customWidth="1"/>
    <col min="4" max="4" width="24.28125" style="10" bestFit="1" customWidth="1"/>
    <col min="5" max="5" width="37.421875" style="10" customWidth="1"/>
    <col min="6" max="16384" width="0" style="10" hidden="1" customWidth="1"/>
  </cols>
  <sheetData>
    <row r="1" spans="1:5" ht="15.75">
      <c r="A1" s="11" t="s">
        <v>58</v>
      </c>
      <c r="B1" s="179" t="s">
        <v>59</v>
      </c>
      <c r="C1" s="179"/>
      <c r="D1" s="179"/>
      <c r="E1" s="179"/>
    </row>
    <row r="2" ht="16.5" thickBot="1"/>
    <row r="3" spans="1:5" ht="96.75" customHeight="1">
      <c r="A3" s="20" t="s">
        <v>44</v>
      </c>
      <c r="B3" s="26" t="s">
        <v>60</v>
      </c>
      <c r="C3" s="33" t="s">
        <v>63</v>
      </c>
      <c r="D3" s="37" t="s">
        <v>61</v>
      </c>
      <c r="E3" s="38" t="s">
        <v>62</v>
      </c>
    </row>
    <row r="4" spans="1:5" ht="15.75">
      <c r="A4" s="29">
        <v>1</v>
      </c>
      <c r="B4" s="15" t="s">
        <v>96</v>
      </c>
      <c r="C4" s="34" t="s">
        <v>96</v>
      </c>
      <c r="D4" s="29" t="s">
        <v>96</v>
      </c>
      <c r="E4" s="31" t="s">
        <v>96</v>
      </c>
    </row>
    <row r="5" spans="1:5" ht="15.75">
      <c r="A5" s="30"/>
      <c r="B5" s="2"/>
      <c r="C5" s="35"/>
      <c r="D5" s="30"/>
      <c r="E5" s="31"/>
    </row>
    <row r="6" spans="1:5" ht="16.5" thickBot="1">
      <c r="A6" s="177" t="s">
        <v>48</v>
      </c>
      <c r="B6" s="180"/>
      <c r="C6" s="36">
        <f>SUM(C4:C5)</f>
        <v>0</v>
      </c>
      <c r="D6" s="39">
        <f>SUM(D4:D5)</f>
        <v>0</v>
      </c>
      <c r="E6" s="32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E1"/>
  </mergeCells>
  <printOptions gridLines="1"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4" topLeftCell="BM5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8.57421875" style="12" customWidth="1"/>
    <col min="2" max="2" width="14.421875" style="10" customWidth="1"/>
    <col min="3" max="3" width="17.8515625" style="10" customWidth="1"/>
    <col min="4" max="4" width="17.00390625" style="10" customWidth="1"/>
    <col min="5" max="5" width="31.7109375" style="10" customWidth="1"/>
    <col min="6" max="16384" width="0" style="10" hidden="1" customWidth="1"/>
  </cols>
  <sheetData>
    <row r="1" spans="1:5" ht="15.75">
      <c r="A1" s="11" t="s">
        <v>64</v>
      </c>
      <c r="B1" s="176" t="s">
        <v>65</v>
      </c>
      <c r="C1" s="176"/>
      <c r="D1" s="176"/>
      <c r="E1" s="176"/>
    </row>
    <row r="2" spans="2:5" ht="15.75">
      <c r="B2" s="176" t="s">
        <v>66</v>
      </c>
      <c r="C2" s="176"/>
      <c r="D2" s="176"/>
      <c r="E2" s="176"/>
    </row>
    <row r="3" ht="16.5" thickBot="1"/>
    <row r="4" spans="1:5" ht="64.5" thickBot="1">
      <c r="A4" s="23" t="s">
        <v>44</v>
      </c>
      <c r="B4" s="22" t="s">
        <v>67</v>
      </c>
      <c r="C4" s="22" t="s">
        <v>60</v>
      </c>
      <c r="D4" s="22" t="s">
        <v>68</v>
      </c>
      <c r="E4" s="22" t="s">
        <v>62</v>
      </c>
    </row>
    <row r="5" spans="1:5" ht="15.75">
      <c r="A5" s="16">
        <v>1</v>
      </c>
      <c r="B5" s="16" t="s">
        <v>96</v>
      </c>
      <c r="C5" s="16" t="s">
        <v>96</v>
      </c>
      <c r="D5" s="16" t="s">
        <v>96</v>
      </c>
      <c r="E5" s="4" t="s">
        <v>96</v>
      </c>
    </row>
    <row r="6" spans="1:5" ht="15.75">
      <c r="A6" s="3"/>
      <c r="B6" s="2"/>
      <c r="C6" s="3"/>
      <c r="D6" s="3"/>
      <c r="E6" s="4"/>
    </row>
    <row r="7" spans="1:5" ht="15.75">
      <c r="A7" s="27" t="s">
        <v>48</v>
      </c>
      <c r="B7" s="28"/>
      <c r="C7" s="17"/>
      <c r="D7" s="17">
        <f>SUM(D5:D6)</f>
        <v>0</v>
      </c>
      <c r="E7" s="18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lalit.ahuja</cp:lastModifiedBy>
  <cp:lastPrinted>2009-01-21T11:43:21Z</cp:lastPrinted>
  <dcterms:created xsi:type="dcterms:W3CDTF">2006-04-20T04:05:11Z</dcterms:created>
  <dcterms:modified xsi:type="dcterms:W3CDTF">2009-01-22T10:04:57Z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