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SH._PATTERN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0">'SH._PATTERN'!$A$2:$G$69</definedName>
    <definedName name="_xlnm.Print_Titles" localSheetId="1">'Pro &amp; Pro Group'!$4:$4</definedName>
  </definedNames>
  <calcPr fullCalcOnLoad="1"/>
</workbook>
</file>

<file path=xl/sharedStrings.xml><?xml version="1.0" encoding="utf-8"?>
<sst xmlns="http://schemas.openxmlformats.org/spreadsheetml/2006/main" count="210" uniqueCount="172">
  <si>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</si>
  <si>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</si>
  <si>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</si>
  <si>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</si>
  <si>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</si>
  <si>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</si>
  <si>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</si>
  <si>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</si>
  <si>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</si>
  <si>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</si>
  <si>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</si>
  <si>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</si>
  <si>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</si>
  <si>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</si>
  <si>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</si>
  <si>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</si>
  <si>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</si>
  <si>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</si>
  <si>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</si>
  <si>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</si>
  <si>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</si>
  <si>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</si>
  <si>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</si>
  <si>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</si>
  <si>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</si>
  <si>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</si>
  <si>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</si>
  <si>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</si>
  <si>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</si>
  <si>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</si>
  <si>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</si>
  <si>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</si>
  <si>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</si>
  <si>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Shares  held  by Custodians and against     which Depository Receipts have been issued</t>
  </si>
  <si>
    <t>Any Others(Specify)</t>
  </si>
  <si>
    <t>Sub Total(A)(1)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</si>
  <si>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</si>
  <si>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</si>
  <si>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</si>
  <si>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</si>
  <si>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</si>
  <si>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</si>
  <si>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</si>
  <si>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</si>
  <si>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</si>
  <si>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</si>
  <si>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</si>
  <si>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</si>
  <si>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</si>
  <si>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</si>
  <si>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</si>
  <si>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</si>
  <si>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</si>
  <si>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</si>
  <si>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</si>
  <si>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</si>
  <si>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</si>
  <si>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</si>
  <si>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</si>
  <si>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</si>
  <si>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</si>
  <si>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</si>
  <si>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</si>
  <si>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</si>
  <si>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</si>
  <si>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</si>
  <si>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</si>
  <si>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</si>
  <si>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</si>
  <si>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</si>
  <si>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</si>
  <si>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</si>
  <si>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</si>
  <si>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</si>
  <si>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</si>
  <si>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</si>
  <si>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</si>
  <si>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t>Scrip Code :</t>
  </si>
  <si>
    <t>Quarter Ended :</t>
  </si>
  <si>
    <t>II</t>
  </si>
  <si>
    <t>d-i</t>
  </si>
  <si>
    <t>d-ii</t>
  </si>
  <si>
    <t>(h-i)</t>
  </si>
  <si>
    <t>(h-ii)</t>
  </si>
  <si>
    <t>(d)</t>
  </si>
  <si>
    <t>(e-i)</t>
  </si>
  <si>
    <t>(e-ii)</t>
  </si>
  <si>
    <t>(c-i)</t>
  </si>
  <si>
    <t>(c-ii)</t>
  </si>
  <si>
    <t>Individuals -i. Individual shareholders holding nominal share capital up to Rs 1 lakh</t>
  </si>
  <si>
    <r>
      <t>As a percentage of(A+B)</t>
    </r>
    <r>
      <rPr>
        <b/>
        <vertAlign val="superscript"/>
        <sz val="10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</si>
  <si>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0"/>
        <color indexed="8"/>
        <rFont val="Times New Roman"/>
        <family val="1"/>
      </rPr>
      <t>2</t>
    </r>
  </si>
  <si>
    <r>
      <t xml:space="preserve">Financial Institutions </t>
    </r>
    <r>
      <rPr>
        <vertAlign val="superscript"/>
        <sz val="10"/>
        <color indexed="8"/>
        <rFont val="Times New Roman"/>
        <family val="1"/>
      </rPr>
      <t xml:space="preserve">/ </t>
    </r>
    <r>
      <rPr>
        <sz val="10"/>
        <color indexed="8"/>
        <rFont val="Times New Roman"/>
        <family val="1"/>
      </rPr>
      <t>Banks</t>
    </r>
  </si>
  <si>
    <t>NRI's/ OCB</t>
  </si>
  <si>
    <t>ASAHI INDIA GLASS LTD.</t>
  </si>
  <si>
    <t>B M LABROO</t>
  </si>
  <si>
    <t>SANJAY LABROO</t>
  </si>
  <si>
    <t>NIL</t>
  </si>
  <si>
    <t>SHANKAR RESOURCES PVT.  LTD.</t>
  </si>
  <si>
    <t>SUDARSHAN SECURITIES PRIVATE LIMITED</t>
  </si>
  <si>
    <t>ASAHIINDIA</t>
  </si>
  <si>
    <t>(I)(a)</t>
  </si>
  <si>
    <t>Individuals (Associates of Labroo Family) (Non-Residents Individuals/
Foreign Individuals)</t>
  </si>
  <si>
    <t>BRIGHT STAR INTERNATIONAL CORPORATION</t>
  </si>
  <si>
    <t>ASAHI GLASS CO LTD.</t>
  </si>
  <si>
    <t>ESSEL MARKETING (P) LTD.</t>
  </si>
  <si>
    <t xml:space="preserve">Any Others ( Foreign Banks) </t>
  </si>
  <si>
    <t>Notes</t>
  </si>
  <si>
    <t>*</t>
  </si>
  <si>
    <t>Individuals/ Hindu Undivided Family*</t>
  </si>
  <si>
    <t>Shareholding of Associates of Labroo Family have been included in Promoters Group pursuant to clause (e)  of Explanation II given in Regulation  6.8.3.2 of SEBI DIP Guidelines, 2000.</t>
  </si>
  <si>
    <t>Any Others</t>
  </si>
  <si>
    <t xml:space="preserve">RELATIVES </t>
  </si>
  <si>
    <t>ASSOCIATES OF LABROO FAMILY *</t>
  </si>
  <si>
    <t>RELIANCE CAPITAL TRUSTEE CO. LTD. - A/C</t>
  </si>
  <si>
    <t>RELIANCE TAX SAVER (ELSS) FUND</t>
  </si>
  <si>
    <t>MARUTI SUZUKI INDIA LIMITED</t>
  </si>
  <si>
    <t xml:space="preserve">Any Other </t>
  </si>
  <si>
    <t>Trusts</t>
  </si>
  <si>
    <t>(c-iii)</t>
  </si>
  <si>
    <t>RELIGARE SECURITIES LTD</t>
  </si>
  <si>
    <t>AJAY LABROO</t>
  </si>
  <si>
    <t>ANEESHA LABROO</t>
  </si>
  <si>
    <t>KANTA LABROO</t>
  </si>
  <si>
    <t>KESHUB MAHINDRA</t>
  </si>
  <si>
    <t>LEENA S LABROO</t>
  </si>
  <si>
    <t>LOVELEENA LABROO</t>
  </si>
  <si>
    <t>NISHEETA LABROO</t>
  </si>
  <si>
    <t>SUDHA K MAHINDRA</t>
  </si>
  <si>
    <t>UMA R MALHOTRA</t>
  </si>
  <si>
    <t>YUTHICA KESHUB MAHINDRA</t>
  </si>
  <si>
    <t>SAMIR KUMAR</t>
  </si>
  <si>
    <t>ANIL MONGA</t>
  </si>
  <si>
    <t>ASHOK MONGA</t>
  </si>
  <si>
    <t>CHAND RANI MONGA</t>
  </si>
  <si>
    <t>K L MONGA</t>
  </si>
  <si>
    <t>KAPOOR CHAND GUPTA</t>
  </si>
  <si>
    <t>M LAKSHMI</t>
  </si>
  <si>
    <t>M N CHAITANYA</t>
  </si>
  <si>
    <t>NIRMAL ANAND</t>
  </si>
  <si>
    <t>PADMA RAMAN</t>
  </si>
  <si>
    <t>PRAVEEN KUMAR TIKU</t>
  </si>
  <si>
    <t>KRISHNA C TIKU</t>
  </si>
  <si>
    <t>SANDIP KUMAR</t>
  </si>
  <si>
    <t>SANJAY KUMAR</t>
  </si>
  <si>
    <t>SATYA NAND</t>
  </si>
  <si>
    <t>SATYANAND KARTA</t>
  </si>
  <si>
    <t>SHILU M LALA</t>
  </si>
  <si>
    <t>SUNDIP KUMAR</t>
  </si>
  <si>
    <t>V D NANDA KUMAR</t>
  </si>
  <si>
    <t>V D VISWANATHAN</t>
  </si>
  <si>
    <t>DR MANJULA MILIND PISHAWIKAR</t>
  </si>
  <si>
    <t>M SREENIVASA  RAO</t>
  </si>
  <si>
    <t>MALATHI RAGHUNAND</t>
  </si>
  <si>
    <t>TARUN R TAHILIANI</t>
  </si>
  <si>
    <t>PYARE LAL SAFAYA</t>
  </si>
  <si>
    <t>ABHINAV AGARWAL U/G SABINA AGARWAL</t>
  </si>
  <si>
    <t>BHARAT KAPOOR</t>
  </si>
  <si>
    <t>DINESH KUMAR AGGARWAL</t>
  </si>
  <si>
    <t>PARAS RAM AGARWAL</t>
  </si>
  <si>
    <t>PRADEEP BENIWAL</t>
  </si>
  <si>
    <t>RIVA AGARWAL U/G SABINA AGARWAL</t>
  </si>
  <si>
    <t>SABINA AGARWAL</t>
  </si>
  <si>
    <t>SUSHMA AGARWAL</t>
  </si>
  <si>
    <t>PUSHKAR N KAUL</t>
  </si>
  <si>
    <t>SHASHI PALAMAND</t>
  </si>
  <si>
    <t>SURYANARAYANA RAO PALAMAND</t>
  </si>
  <si>
    <t>DETAILS OF RELATIVES/ ASSOCIATES OF LABROO FAMILY</t>
  </si>
  <si>
    <t>TANYA KUMAR</t>
  </si>
  <si>
    <t>30th September, 2008</t>
  </si>
  <si>
    <t xml:space="preserve">CREDIT SUISEE (SINGAPORE) LIMITED </t>
  </si>
  <si>
    <t>Director &amp; Relatives ( Not in control of the Company)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</si>
</sst>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mm\-yyyy"/>
    <numFmt numFmtId="169" formatCode="0_);\(0\)"/>
    <numFmt numFmtId="170" formatCode="0.00_);\(0.00\)"/>
    <numFmt numFmtId="171" formatCode="0;[Red]0"/>
    <numFmt numFmtId="172" formatCode="0.00;[Red]0.00"/>
    <numFmt numFmtId="173" formatCode="0.0000_);\(0.0000\)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_);\(0.0\)"/>
    <numFmt numFmtId="180" formatCode="0.000_);\(0.000\)"/>
  </numFmts>
  <fonts count="1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2" fontId="1" fillId="0" borderId="1" xfId="0" applyNumberFormat="1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2" fontId="1" fillId="0" borderId="3" xfId="0" applyNumberFormat="1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5" xfId="0" applyFont="1" applyBorder="1" applyAlignment="1" applyProtection="1">
      <alignment horizontal="center"/>
      <protection/>
    </xf>
    <xf numFmtId="2" fontId="6" fillId="2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/>
    </xf>
    <xf numFmtId="2" fontId="2" fillId="0" borderId="1" xfId="0" applyNumberFormat="1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vertical="top" wrapText="1"/>
      <protection/>
    </xf>
    <xf numFmtId="0" fontId="2" fillId="0" borderId="9" xfId="0" applyFont="1" applyBorder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5" xfId="0" applyFont="1" applyBorder="1" applyAlignment="1" applyProtection="1">
      <alignment horizontal="center" vertical="top"/>
      <protection/>
    </xf>
    <xf numFmtId="0" fontId="2" fillId="0" borderId="2" xfId="0" applyFont="1" applyBorder="1" applyAlignment="1" applyProtection="1">
      <alignment vertical="top"/>
      <protection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/>
    </xf>
    <xf numFmtId="2" fontId="1" fillId="0" borderId="11" xfId="0" applyNumberFormat="1" applyFont="1" applyBorder="1" applyAlignment="1" applyProtection="1">
      <alignment horizontal="center"/>
      <protection/>
    </xf>
    <xf numFmtId="2" fontId="2" fillId="0" borderId="12" xfId="0" applyNumberFormat="1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vertical="center" wrapText="1"/>
      <protection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vertical="center" wrapText="1"/>
      <protection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2" fontId="2" fillId="0" borderId="18" xfId="0" applyNumberFormat="1" applyFont="1" applyBorder="1" applyAlignment="1" applyProtection="1">
      <alignment horizontal="center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2" fontId="1" fillId="0" borderId="20" xfId="0" applyNumberFormat="1" applyFont="1" applyBorder="1" applyAlignment="1" applyProtection="1">
      <alignment horizontal="center"/>
      <protection/>
    </xf>
    <xf numFmtId="0" fontId="6" fillId="2" borderId="10" xfId="0" applyFont="1" applyFill="1" applyBorder="1" applyAlignment="1" applyProtection="1">
      <alignment vertical="top" wrapText="1"/>
      <protection/>
    </xf>
    <xf numFmtId="2" fontId="6" fillId="2" borderId="11" xfId="0" applyNumberFormat="1" applyFont="1" applyFill="1" applyBorder="1" applyAlignment="1" applyProtection="1">
      <alignment horizontal="center" vertical="top" wrapText="1"/>
      <protection/>
    </xf>
    <xf numFmtId="0" fontId="8" fillId="2" borderId="10" xfId="0" applyFont="1" applyFill="1" applyBorder="1" applyAlignment="1" applyProtection="1">
      <alignment vertical="top" wrapText="1"/>
      <protection/>
    </xf>
    <xf numFmtId="0" fontId="8" fillId="2" borderId="10" xfId="0" applyFont="1" applyFill="1" applyBorder="1" applyAlignment="1" applyProtection="1">
      <alignment vertical="top" wrapText="1"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 horizontal="center"/>
      <protection/>
    </xf>
    <xf numFmtId="2" fontId="4" fillId="0" borderId="25" xfId="0" applyNumberFormat="1" applyFont="1" applyBorder="1" applyAlignment="1" applyProtection="1">
      <alignment horizontal="center"/>
      <protection/>
    </xf>
    <xf numFmtId="2" fontId="4" fillId="0" borderId="26" xfId="0" applyNumberFormat="1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169" fontId="1" fillId="0" borderId="30" xfId="0" applyNumberFormat="1" applyFont="1" applyBorder="1" applyAlignment="1">
      <alignment horizontal="center"/>
    </xf>
    <xf numFmtId="0" fontId="4" fillId="0" borderId="31" xfId="0" applyFont="1" applyBorder="1" applyAlignment="1" applyProtection="1">
      <alignment/>
      <protection/>
    </xf>
    <xf numFmtId="169" fontId="1" fillId="0" borderId="19" xfId="0" applyNumberFormat="1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0" xfId="0" applyNumberFormat="1" applyFont="1" applyBorder="1" applyAlignment="1">
      <alignment horizontal="center"/>
    </xf>
    <xf numFmtId="0" fontId="2" fillId="0" borderId="33" xfId="0" applyFont="1" applyBorder="1" applyAlignment="1" applyProtection="1">
      <alignment horizontal="center"/>
      <protection/>
    </xf>
    <xf numFmtId="2" fontId="2" fillId="0" borderId="33" xfId="0" applyNumberFormat="1" applyFont="1" applyBorder="1" applyAlignment="1" applyProtection="1">
      <alignment horizontal="center"/>
      <protection/>
    </xf>
    <xf numFmtId="2" fontId="2" fillId="0" borderId="34" xfId="0" applyNumberFormat="1" applyFont="1" applyBorder="1" applyAlignment="1" applyProtection="1">
      <alignment horizontal="center"/>
      <protection/>
    </xf>
    <xf numFmtId="0" fontId="2" fillId="0" borderId="3" xfId="0" applyFont="1" applyBorder="1" applyAlignment="1" applyProtection="1">
      <alignment horizontal="center"/>
      <protection/>
    </xf>
    <xf numFmtId="0" fontId="1" fillId="0" borderId="35" xfId="0" applyFont="1" applyBorder="1" applyAlignment="1" applyProtection="1">
      <alignment horizontal="center"/>
      <protection/>
    </xf>
    <xf numFmtId="0" fontId="6" fillId="2" borderId="35" xfId="0" applyFont="1" applyFill="1" applyBorder="1" applyAlignment="1" applyProtection="1">
      <alignment horizontal="center" vertical="top" wrapText="1"/>
      <protection/>
    </xf>
    <xf numFmtId="0" fontId="8" fillId="2" borderId="35" xfId="0" applyFont="1" applyFill="1" applyBorder="1" applyAlignment="1" applyProtection="1">
      <alignment horizontal="center" vertical="top" wrapText="1"/>
      <protection/>
    </xf>
    <xf numFmtId="0" fontId="8" fillId="2" borderId="35" xfId="0" applyFont="1" applyFill="1" applyBorder="1" applyAlignment="1" applyProtection="1">
      <alignment horizontal="center" vertical="top" wrapText="1"/>
      <protection locked="0"/>
    </xf>
    <xf numFmtId="0" fontId="1" fillId="2" borderId="35" xfId="0" applyFont="1" applyFill="1" applyBorder="1" applyAlignment="1" applyProtection="1">
      <alignment horizontal="center" vertical="top" wrapText="1"/>
      <protection/>
    </xf>
    <xf numFmtId="0" fontId="2" fillId="2" borderId="35" xfId="0" applyFont="1" applyFill="1" applyBorder="1" applyAlignment="1" applyProtection="1">
      <alignment horizontal="center" vertical="top" wrapText="1"/>
      <protection/>
    </xf>
    <xf numFmtId="0" fontId="2" fillId="2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/>
      <protection/>
    </xf>
    <xf numFmtId="1" fontId="2" fillId="0" borderId="20" xfId="0" applyNumberFormat="1" applyFont="1" applyBorder="1" applyAlignment="1" applyProtection="1">
      <alignment horizontal="center"/>
      <protection/>
    </xf>
    <xf numFmtId="1" fontId="2" fillId="0" borderId="21" xfId="0" applyNumberFormat="1" applyFont="1" applyBorder="1" applyAlignment="1" applyProtection="1">
      <alignment horizontal="center"/>
      <protection/>
    </xf>
    <xf numFmtId="1" fontId="2" fillId="0" borderId="3" xfId="0" applyNumberFormat="1" applyFont="1" applyBorder="1" applyAlignment="1" applyProtection="1">
      <alignment horizontal="center"/>
      <protection/>
    </xf>
    <xf numFmtId="170" fontId="1" fillId="0" borderId="37" xfId="0" applyNumberFormat="1" applyFont="1" applyBorder="1" applyAlignment="1">
      <alignment horizontal="left"/>
    </xf>
    <xf numFmtId="170" fontId="1" fillId="0" borderId="19" xfId="0" applyNumberFormat="1" applyFont="1" applyBorder="1" applyAlignment="1">
      <alignment horizontal="center"/>
    </xf>
    <xf numFmtId="170" fontId="1" fillId="0" borderId="30" xfId="0" applyNumberFormat="1" applyFont="1" applyBorder="1" applyAlignment="1">
      <alignment horizontal="center"/>
    </xf>
    <xf numFmtId="0" fontId="1" fillId="0" borderId="38" xfId="0" applyFont="1" applyBorder="1" applyAlignment="1" applyProtection="1">
      <alignment horizontal="center"/>
      <protection/>
    </xf>
    <xf numFmtId="0" fontId="2" fillId="0" borderId="39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left"/>
    </xf>
    <xf numFmtId="170" fontId="1" fillId="0" borderId="0" xfId="0" applyNumberFormat="1" applyFont="1" applyBorder="1" applyAlignment="1">
      <alignment horizontal="center" vertical="top"/>
    </xf>
    <xf numFmtId="0" fontId="6" fillId="0" borderId="35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/>
    </xf>
    <xf numFmtId="2" fontId="1" fillId="0" borderId="1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0" fontId="8" fillId="0" borderId="35" xfId="0" applyFont="1" applyFill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0" fontId="1" fillId="0" borderId="1" xfId="0" applyFont="1" applyFill="1" applyBorder="1" applyAlignment="1" applyProtection="1">
      <alignment horizontal="center"/>
      <protection locked="0"/>
    </xf>
    <xf numFmtId="0" fontId="8" fillId="0" borderId="35" xfId="0" applyFont="1" applyFill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center"/>
      <protection/>
    </xf>
    <xf numFmtId="2" fontId="2" fillId="0" borderId="1" xfId="0" applyNumberFormat="1" applyFont="1" applyFill="1" applyBorder="1" applyAlignment="1" applyProtection="1">
      <alignment horizontal="center"/>
      <protection/>
    </xf>
    <xf numFmtId="2" fontId="2" fillId="0" borderId="11" xfId="0" applyNumberFormat="1" applyFont="1" applyFill="1" applyBorder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/>
    </xf>
    <xf numFmtId="2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/>
      <protection/>
    </xf>
    <xf numFmtId="2" fontId="0" fillId="0" borderId="19" xfId="0" applyNumberFormat="1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0" fontId="1" fillId="0" borderId="30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3" fontId="2" fillId="0" borderId="27" xfId="0" applyNumberFormat="1" applyFont="1" applyBorder="1" applyAlignment="1" applyProtection="1">
      <alignment horizontal="center"/>
      <protection/>
    </xf>
    <xf numFmtId="2" fontId="2" fillId="0" borderId="26" xfId="0" applyNumberFormat="1" applyFont="1" applyBorder="1" applyAlignment="1" applyProtection="1">
      <alignment horizontal="center"/>
      <protection/>
    </xf>
    <xf numFmtId="2" fontId="1" fillId="0" borderId="18" xfId="0" applyNumberFormat="1" applyFont="1" applyBorder="1" applyAlignment="1">
      <alignment horizontal="center"/>
    </xf>
    <xf numFmtId="0" fontId="1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/>
      <protection/>
    </xf>
    <xf numFmtId="0" fontId="1" fillId="0" borderId="40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4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1" fillId="0" borderId="30" xfId="0" applyFont="1" applyBorder="1" applyAlignment="1">
      <alignment horizontal="left"/>
    </xf>
    <xf numFmtId="0" fontId="0" fillId="0" borderId="30" xfId="0" applyFill="1" applyBorder="1" applyAlignment="1">
      <alignment/>
    </xf>
    <xf numFmtId="0" fontId="0" fillId="0" borderId="41" xfId="0" applyFont="1" applyBorder="1" applyAlignment="1">
      <alignment/>
    </xf>
    <xf numFmtId="0" fontId="4" fillId="0" borderId="41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18" xfId="0" applyFont="1" applyBorder="1" applyAlignment="1">
      <alignment horizontal="left"/>
    </xf>
    <xf numFmtId="3" fontId="0" fillId="0" borderId="19" xfId="0" applyNumberForma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30" xfId="0" applyNumberFormat="1" applyFont="1" applyBorder="1" applyAlignment="1" applyProtection="1">
      <alignment horizontal="center"/>
      <protection/>
    </xf>
    <xf numFmtId="0" fontId="0" fillId="0" borderId="30" xfId="0" applyFill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169" fontId="2" fillId="0" borderId="0" xfId="0" applyNumberFormat="1" applyFont="1" applyAlignment="1" applyProtection="1">
      <alignment horizontal="center"/>
      <protection/>
    </xf>
    <xf numFmtId="170" fontId="2" fillId="0" borderId="0" xfId="0" applyNumberFormat="1" applyFont="1" applyAlignment="1" applyProtection="1">
      <alignment horizontal="center"/>
      <protection/>
    </xf>
    <xf numFmtId="170" fontId="1" fillId="0" borderId="19" xfId="0" applyNumberFormat="1" applyFont="1" applyBorder="1" applyAlignment="1">
      <alignment horizontal="left"/>
    </xf>
    <xf numFmtId="170" fontId="1" fillId="0" borderId="18" xfId="0" applyNumberFormat="1" applyFont="1" applyBorder="1" applyAlignment="1">
      <alignment horizontal="left"/>
    </xf>
    <xf numFmtId="170" fontId="1" fillId="0" borderId="30" xfId="0" applyNumberFormat="1" applyFont="1" applyBorder="1" applyAlignment="1">
      <alignment horizontal="left"/>
    </xf>
    <xf numFmtId="169" fontId="1" fillId="0" borderId="18" xfId="0" applyNumberFormat="1" applyFont="1" applyBorder="1" applyAlignment="1">
      <alignment horizontal="center"/>
    </xf>
    <xf numFmtId="170" fontId="1" fillId="0" borderId="18" xfId="0" applyNumberFormat="1" applyFont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2" fillId="0" borderId="23" xfId="0" applyFont="1" applyBorder="1" applyAlignment="1" applyProtection="1">
      <alignment horizontal="center" vertical="top"/>
      <protection/>
    </xf>
    <xf numFmtId="0" fontId="12" fillId="0" borderId="13" xfId="0" applyFont="1" applyBorder="1" applyAlignment="1" applyProtection="1">
      <alignment horizontal="center" vertical="top"/>
      <protection/>
    </xf>
    <xf numFmtId="0" fontId="12" fillId="0" borderId="7" xfId="0" applyFont="1" applyBorder="1" applyAlignment="1" applyProtection="1">
      <alignment horizontal="center" vertical="top"/>
      <protection/>
    </xf>
    <xf numFmtId="0" fontId="12" fillId="0" borderId="24" xfId="0" applyFont="1" applyBorder="1" applyAlignment="1" applyProtection="1">
      <alignment horizontal="center" vertical="top"/>
      <protection/>
    </xf>
    <xf numFmtId="0" fontId="12" fillId="0" borderId="25" xfId="0" applyFont="1" applyBorder="1" applyAlignment="1" applyProtection="1">
      <alignment horizontal="center" vertical="top"/>
      <protection/>
    </xf>
    <xf numFmtId="0" fontId="12" fillId="0" borderId="26" xfId="0" applyFont="1" applyBorder="1" applyAlignment="1" applyProtection="1">
      <alignment horizontal="center" vertical="top"/>
      <protection/>
    </xf>
    <xf numFmtId="0" fontId="6" fillId="2" borderId="35" xfId="0" applyFont="1" applyFill="1" applyBorder="1" applyAlignment="1" applyProtection="1">
      <alignment vertical="top" wrapText="1"/>
      <protection/>
    </xf>
    <xf numFmtId="0" fontId="6" fillId="2" borderId="10" xfId="0" applyFont="1" applyFill="1" applyBorder="1" applyAlignment="1" applyProtection="1">
      <alignment vertical="top" wrapText="1"/>
      <protection/>
    </xf>
    <xf numFmtId="0" fontId="6" fillId="2" borderId="1" xfId="0" applyFont="1" applyFill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 horizontal="left"/>
      <protection locked="0"/>
    </xf>
    <xf numFmtId="0" fontId="6" fillId="2" borderId="11" xfId="0" applyFont="1" applyFill="1" applyBorder="1" applyAlignment="1" applyProtection="1">
      <alignment vertical="top" wrapText="1"/>
      <protection/>
    </xf>
    <xf numFmtId="0" fontId="3" fillId="0" borderId="24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center"/>
      <protection/>
    </xf>
    <xf numFmtId="2" fontId="3" fillId="0" borderId="24" xfId="0" applyNumberFormat="1" applyFont="1" applyBorder="1" applyAlignment="1" applyProtection="1">
      <alignment horizontal="center"/>
      <protection locked="0"/>
    </xf>
    <xf numFmtId="2" fontId="3" fillId="0" borderId="26" xfId="0" applyNumberFormat="1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170" fontId="4" fillId="0" borderId="0" xfId="0" applyNumberFormat="1" applyFont="1" applyBorder="1" applyAlignment="1">
      <alignment horizontal="left" vertical="top" wrapText="1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top"/>
      <protection/>
    </xf>
    <xf numFmtId="0" fontId="2" fillId="0" borderId="44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vertical="top"/>
      <protection/>
    </xf>
    <xf numFmtId="0" fontId="2" fillId="0" borderId="12" xfId="0" applyFont="1" applyBorder="1" applyAlignment="1" applyProtection="1">
      <alignment vertical="top"/>
      <protection/>
    </xf>
    <xf numFmtId="0" fontId="5" fillId="0" borderId="0" xfId="0" applyFont="1" applyAlignment="1" applyProtection="1">
      <alignment horizontal="left"/>
      <protection/>
    </xf>
    <xf numFmtId="0" fontId="2" fillId="0" borderId="21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2" fontId="1" fillId="0" borderId="0" xfId="0" applyNumberFormat="1" applyFont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b/>
        <i val="0"/>
        <u val="none"/>
        <strike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1304925</xdr:colOff>
      <xdr:row>0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304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tabSelected="1" zoomScale="75" zoomScaleNormal="75" zoomScaleSheetLayoutView="75" workbookViewId="0" topLeftCell="A1">
      <selection activeCell="B1" sqref="B1"/>
    </sheetView>
  </sheetViews>
  <sheetFormatPr defaultColWidth="9.140625" defaultRowHeight="12.75" customHeight="1" zeroHeight="1"/>
  <cols>
    <col min="1" max="1" width="9.8515625" style="3" bestFit="1" customWidth="1"/>
    <col min="2" max="2" width="36.28125" style="2" customWidth="1"/>
    <col min="3" max="3" width="16.421875" style="2" customWidth="1"/>
    <col min="4" max="4" width="16.28125" style="3" bestFit="1" customWidth="1"/>
    <col min="5" max="5" width="15.00390625" style="3" customWidth="1"/>
    <col min="6" max="6" width="14.00390625" style="4" customWidth="1"/>
    <col min="7" max="7" width="14.8515625" style="4" customWidth="1"/>
    <col min="8" max="16384" width="0" style="2" hidden="1" customWidth="1"/>
  </cols>
  <sheetData>
    <row r="1" spans="1:8" ht="107.25" customHeight="1" thickBot="1">
      <c r="A1" s="184"/>
      <c r="B1" s="185"/>
      <c r="C1" s="185"/>
      <c r="D1" s="184"/>
      <c r="E1" s="184"/>
      <c r="F1" s="186"/>
      <c r="G1" s="186"/>
      <c r="H1" s="5"/>
    </row>
    <row r="2" spans="1:8" ht="12.75" customHeight="1">
      <c r="A2" s="59" t="s">
        <v>101</v>
      </c>
      <c r="B2" s="156" t="s">
        <v>75</v>
      </c>
      <c r="C2" s="157"/>
      <c r="D2" s="157"/>
      <c r="E2" s="157"/>
      <c r="F2" s="157"/>
      <c r="G2" s="158"/>
      <c r="H2" s="5"/>
    </row>
    <row r="3" spans="1:8" ht="10.5" customHeight="1" thickBot="1">
      <c r="A3" s="81"/>
      <c r="B3" s="159"/>
      <c r="C3" s="160"/>
      <c r="D3" s="160"/>
      <c r="E3" s="160"/>
      <c r="F3" s="160"/>
      <c r="G3" s="161"/>
      <c r="H3" s="5"/>
    </row>
    <row r="4" spans="1:8" ht="15.75" customHeight="1">
      <c r="A4" s="81"/>
      <c r="B4" s="59" t="s">
        <v>76</v>
      </c>
      <c r="C4" s="165" t="s">
        <v>94</v>
      </c>
      <c r="D4" s="165"/>
      <c r="E4" s="165"/>
      <c r="F4" s="165"/>
      <c r="G4" s="60"/>
      <c r="H4" s="5"/>
    </row>
    <row r="5" spans="1:8" ht="12" customHeight="1" thickBot="1">
      <c r="A5" s="81"/>
      <c r="B5" s="61"/>
      <c r="C5" s="62"/>
      <c r="D5" s="63"/>
      <c r="E5" s="63"/>
      <c r="F5" s="64"/>
      <c r="G5" s="65"/>
      <c r="H5" s="5"/>
    </row>
    <row r="6" spans="1:8" ht="18.75" customHeight="1" thickBot="1">
      <c r="A6" s="81"/>
      <c r="B6" s="66" t="s">
        <v>77</v>
      </c>
      <c r="C6" s="67" t="s">
        <v>100</v>
      </c>
      <c r="D6" s="167" t="s">
        <v>78</v>
      </c>
      <c r="E6" s="168"/>
      <c r="F6" s="169" t="s">
        <v>169</v>
      </c>
      <c r="G6" s="170"/>
      <c r="H6" s="5"/>
    </row>
    <row r="7" spans="1:8" ht="15" customHeight="1">
      <c r="A7" s="81"/>
      <c r="B7" s="58"/>
      <c r="C7" s="8"/>
      <c r="D7" s="9"/>
      <c r="E7" s="6"/>
      <c r="F7" s="7"/>
      <c r="G7" s="50"/>
      <c r="H7" s="5"/>
    </row>
    <row r="8" spans="1:8" s="1" customFormat="1" ht="48" customHeight="1">
      <c r="A8" s="162" t="s">
        <v>71</v>
      </c>
      <c r="B8" s="163" t="s">
        <v>74</v>
      </c>
      <c r="C8" s="164" t="s">
        <v>73</v>
      </c>
      <c r="D8" s="164" t="s">
        <v>31</v>
      </c>
      <c r="E8" s="164" t="s">
        <v>72</v>
      </c>
      <c r="F8" s="164" t="s">
        <v>0</v>
      </c>
      <c r="G8" s="166"/>
      <c r="H8" s="48"/>
    </row>
    <row r="9" spans="1:8" s="1" customFormat="1" ht="47.25" customHeight="1">
      <c r="A9" s="162"/>
      <c r="B9" s="163"/>
      <c r="C9" s="164"/>
      <c r="D9" s="164"/>
      <c r="E9" s="164"/>
      <c r="F9" s="14" t="s">
        <v>90</v>
      </c>
      <c r="G9" s="52" t="s">
        <v>1</v>
      </c>
      <c r="H9" s="48"/>
    </row>
    <row r="10" spans="1:8" ht="28.5">
      <c r="A10" s="82" t="s">
        <v>2</v>
      </c>
      <c r="B10" s="51" t="s">
        <v>91</v>
      </c>
      <c r="C10" s="3"/>
      <c r="D10" s="3" t="s">
        <v>29</v>
      </c>
      <c r="G10" s="31"/>
      <c r="H10" s="5"/>
    </row>
    <row r="11" spans="1:8" ht="12.75">
      <c r="A11" s="103">
        <v>1</v>
      </c>
      <c r="B11" s="104" t="s">
        <v>3</v>
      </c>
      <c r="C11" s="105"/>
      <c r="D11" s="105"/>
      <c r="E11" s="105"/>
      <c r="F11" s="106"/>
      <c r="G11" s="107"/>
      <c r="H11" s="5"/>
    </row>
    <row r="12" spans="1:8" ht="12.75">
      <c r="A12" s="108" t="s">
        <v>4</v>
      </c>
      <c r="B12" s="109" t="s">
        <v>109</v>
      </c>
      <c r="C12" s="110">
        <v>45</v>
      </c>
      <c r="D12" s="110">
        <v>30278508</v>
      </c>
      <c r="E12" s="110">
        <v>27592468</v>
      </c>
      <c r="F12" s="106">
        <f>(D12*100)/$D$65</f>
        <v>18.932636174474617</v>
      </c>
      <c r="G12" s="107">
        <f>(D12*100)/$D$69</f>
        <v>18.932636174474617</v>
      </c>
      <c r="H12" s="5"/>
    </row>
    <row r="13" spans="1:8" ht="12.75">
      <c r="A13" s="108" t="s">
        <v>5</v>
      </c>
      <c r="B13" s="109" t="s">
        <v>6</v>
      </c>
      <c r="C13" s="110">
        <v>0</v>
      </c>
      <c r="D13" s="110">
        <v>0</v>
      </c>
      <c r="E13" s="110">
        <v>0</v>
      </c>
      <c r="F13" s="106">
        <f aca="true" t="shared" si="0" ref="F13:F18">(D13*100)/$D$65</f>
        <v>0</v>
      </c>
      <c r="G13" s="107">
        <f aca="true" t="shared" si="1" ref="G13:G18">(D13*100)/$D$69</f>
        <v>0</v>
      </c>
      <c r="H13" s="5"/>
    </row>
    <row r="14" spans="1:8" ht="12.75">
      <c r="A14" s="108" t="s">
        <v>7</v>
      </c>
      <c r="B14" s="109" t="s">
        <v>8</v>
      </c>
      <c r="C14" s="110">
        <v>2</v>
      </c>
      <c r="D14" s="110">
        <v>18218000</v>
      </c>
      <c r="E14" s="110">
        <v>458000</v>
      </c>
      <c r="F14" s="106">
        <v>11.39</v>
      </c>
      <c r="G14" s="107">
        <v>11.39</v>
      </c>
      <c r="H14" s="5"/>
    </row>
    <row r="15" spans="1:8" ht="12.75">
      <c r="A15" s="108" t="s">
        <v>84</v>
      </c>
      <c r="B15" s="109" t="s">
        <v>9</v>
      </c>
      <c r="C15" s="110">
        <v>0</v>
      </c>
      <c r="D15" s="110">
        <v>0</v>
      </c>
      <c r="E15" s="110">
        <v>0</v>
      </c>
      <c r="F15" s="106">
        <f t="shared" si="0"/>
        <v>0</v>
      </c>
      <c r="G15" s="107">
        <f t="shared" si="1"/>
        <v>0</v>
      </c>
      <c r="H15" s="5"/>
    </row>
    <row r="16" spans="1:8" ht="12.75">
      <c r="A16" s="108" t="s">
        <v>10</v>
      </c>
      <c r="B16" s="109" t="s">
        <v>111</v>
      </c>
      <c r="C16" s="105">
        <v>0</v>
      </c>
      <c r="D16" s="105">
        <v>0</v>
      </c>
      <c r="E16" s="105">
        <v>0</v>
      </c>
      <c r="F16" s="106">
        <v>0</v>
      </c>
      <c r="G16" s="107">
        <v>0</v>
      </c>
      <c r="H16" s="5"/>
    </row>
    <row r="17" spans="1:8" ht="12.75">
      <c r="A17" s="111" t="s">
        <v>85</v>
      </c>
      <c r="B17" s="112"/>
      <c r="C17" s="110">
        <v>0</v>
      </c>
      <c r="D17" s="110">
        <v>0</v>
      </c>
      <c r="E17" s="110">
        <v>0</v>
      </c>
      <c r="F17" s="106">
        <f t="shared" si="0"/>
        <v>0</v>
      </c>
      <c r="G17" s="107">
        <f t="shared" si="1"/>
        <v>0</v>
      </c>
      <c r="H17" s="5"/>
    </row>
    <row r="18" spans="1:8" ht="12.75">
      <c r="A18" s="111" t="s">
        <v>86</v>
      </c>
      <c r="B18" s="112"/>
      <c r="C18" s="110">
        <v>0</v>
      </c>
      <c r="D18" s="110">
        <v>0</v>
      </c>
      <c r="E18" s="110">
        <v>0</v>
      </c>
      <c r="F18" s="106">
        <f t="shared" si="0"/>
        <v>0</v>
      </c>
      <c r="G18" s="107">
        <f t="shared" si="1"/>
        <v>0</v>
      </c>
      <c r="H18" s="5"/>
    </row>
    <row r="19" spans="1:8" ht="12.75">
      <c r="A19" s="103"/>
      <c r="B19" s="104" t="s">
        <v>35</v>
      </c>
      <c r="C19" s="113">
        <f>SUM(C12:C18)</f>
        <v>47</v>
      </c>
      <c r="D19" s="113">
        <f>SUM(D12:D18)</f>
        <v>48496508</v>
      </c>
      <c r="E19" s="113">
        <f>SUM(E12:E18)</f>
        <v>28050468</v>
      </c>
      <c r="F19" s="114">
        <f>SUM(F12:F18)</f>
        <v>30.322636174474617</v>
      </c>
      <c r="G19" s="115">
        <f>SUM(G12:G18)</f>
        <v>30.322636174474617</v>
      </c>
      <c r="H19" s="5"/>
    </row>
    <row r="20" spans="1:8" ht="12.75">
      <c r="A20" s="103"/>
      <c r="B20" s="109"/>
      <c r="C20" s="105"/>
      <c r="D20" s="105"/>
      <c r="E20" s="105"/>
      <c r="F20" s="106"/>
      <c r="G20" s="107"/>
      <c r="H20" s="5"/>
    </row>
    <row r="21" spans="1:8" ht="12.75">
      <c r="A21" s="103">
        <v>2</v>
      </c>
      <c r="B21" s="104" t="s">
        <v>11</v>
      </c>
      <c r="C21" s="105"/>
      <c r="D21" s="105"/>
      <c r="E21" s="105"/>
      <c r="F21" s="106"/>
      <c r="G21" s="107"/>
      <c r="H21" s="5"/>
    </row>
    <row r="22" spans="1:8" ht="38.25">
      <c r="A22" s="108" t="s">
        <v>36</v>
      </c>
      <c r="B22" s="109" t="s">
        <v>102</v>
      </c>
      <c r="C22" s="116">
        <v>4</v>
      </c>
      <c r="D22" s="116">
        <v>4298000</v>
      </c>
      <c r="E22" s="116">
        <v>1098000</v>
      </c>
      <c r="F22" s="117">
        <f aca="true" t="shared" si="2" ref="F22:F27">(D22*100)/$D$65</f>
        <v>2.687466313660234</v>
      </c>
      <c r="G22" s="118">
        <f aca="true" t="shared" si="3" ref="G22:G27">(D22*100)/$D$69</f>
        <v>2.687466313660234</v>
      </c>
      <c r="H22" s="5"/>
    </row>
    <row r="23" spans="1:8" ht="12.75">
      <c r="A23" s="108" t="s">
        <v>37</v>
      </c>
      <c r="B23" s="109" t="s">
        <v>8</v>
      </c>
      <c r="C23" s="110">
        <v>1</v>
      </c>
      <c r="D23" s="110">
        <v>35520000</v>
      </c>
      <c r="E23" s="110">
        <v>0</v>
      </c>
      <c r="F23" s="106">
        <f t="shared" si="2"/>
        <v>22.210051991905885</v>
      </c>
      <c r="G23" s="107">
        <f t="shared" si="3"/>
        <v>22.210051991905885</v>
      </c>
      <c r="H23" s="5"/>
    </row>
    <row r="24" spans="1:8" ht="12.75">
      <c r="A24" s="108" t="s">
        <v>38</v>
      </c>
      <c r="B24" s="109" t="s">
        <v>12</v>
      </c>
      <c r="C24" s="110">
        <v>0</v>
      </c>
      <c r="D24" s="110">
        <v>0</v>
      </c>
      <c r="E24" s="110">
        <v>0</v>
      </c>
      <c r="F24" s="106">
        <f t="shared" si="2"/>
        <v>0</v>
      </c>
      <c r="G24" s="107">
        <f t="shared" si="3"/>
        <v>0</v>
      </c>
      <c r="H24" s="5"/>
    </row>
    <row r="25" spans="1:8" ht="12.75">
      <c r="A25" s="108" t="s">
        <v>39</v>
      </c>
      <c r="B25" s="109" t="s">
        <v>34</v>
      </c>
      <c r="C25" s="105">
        <v>0</v>
      </c>
      <c r="D25" s="105">
        <v>0</v>
      </c>
      <c r="E25" s="105">
        <v>0</v>
      </c>
      <c r="F25" s="106">
        <f t="shared" si="2"/>
        <v>0</v>
      </c>
      <c r="G25" s="107">
        <f t="shared" si="3"/>
        <v>0</v>
      </c>
      <c r="H25" s="5"/>
    </row>
    <row r="26" spans="1:8" ht="12.75">
      <c r="A26" s="111" t="s">
        <v>80</v>
      </c>
      <c r="B26" s="112"/>
      <c r="C26" s="110">
        <v>0</v>
      </c>
      <c r="D26" s="110">
        <v>0</v>
      </c>
      <c r="E26" s="110">
        <v>0</v>
      </c>
      <c r="F26" s="106">
        <f t="shared" si="2"/>
        <v>0</v>
      </c>
      <c r="G26" s="107">
        <f t="shared" si="3"/>
        <v>0</v>
      </c>
      <c r="H26" s="5"/>
    </row>
    <row r="27" spans="1:8" ht="12.75">
      <c r="A27" s="111" t="s">
        <v>81</v>
      </c>
      <c r="B27" s="112"/>
      <c r="C27" s="110">
        <v>0</v>
      </c>
      <c r="D27" s="110">
        <v>0</v>
      </c>
      <c r="E27" s="110">
        <v>0</v>
      </c>
      <c r="F27" s="106">
        <f t="shared" si="2"/>
        <v>0</v>
      </c>
      <c r="G27" s="107">
        <f t="shared" si="3"/>
        <v>0</v>
      </c>
      <c r="H27" s="5"/>
    </row>
    <row r="28" spans="1:8" ht="12.75">
      <c r="A28" s="111"/>
      <c r="B28" s="112"/>
      <c r="C28" s="110"/>
      <c r="D28" s="110"/>
      <c r="E28" s="110"/>
      <c r="F28" s="106"/>
      <c r="G28" s="107"/>
      <c r="H28" s="5"/>
    </row>
    <row r="29" spans="1:8" ht="17.25" customHeight="1">
      <c r="A29" s="83"/>
      <c r="B29" s="53"/>
      <c r="C29" s="3"/>
      <c r="G29" s="31"/>
      <c r="H29" s="5"/>
    </row>
    <row r="30" spans="1:8" ht="12.75">
      <c r="A30" s="82"/>
      <c r="B30" s="51" t="s">
        <v>40</v>
      </c>
      <c r="C30" s="17">
        <f>SUM(C22:C29)</f>
        <v>5</v>
      </c>
      <c r="D30" s="17">
        <f>SUM(D22:D29)</f>
        <v>39818000</v>
      </c>
      <c r="E30" s="17">
        <f>SUM(E22:E29)</f>
        <v>1098000</v>
      </c>
      <c r="F30" s="18">
        <f>SUM(F22:F29)</f>
        <v>24.89751830556612</v>
      </c>
      <c r="G30" s="55">
        <f>SUM(G22:G29)</f>
        <v>24.89751830556612</v>
      </c>
      <c r="H30" s="5"/>
    </row>
    <row r="31" spans="1:8" ht="12.75">
      <c r="A31" s="82"/>
      <c r="B31" s="51"/>
      <c r="C31" s="3"/>
      <c r="G31" s="31"/>
      <c r="H31" s="5"/>
    </row>
    <row r="32" spans="1:8" ht="25.5">
      <c r="A32" s="85"/>
      <c r="B32" s="51" t="s">
        <v>13</v>
      </c>
      <c r="C32" s="17">
        <f>C19+C30</f>
        <v>52</v>
      </c>
      <c r="D32" s="17">
        <f>(D19+D30)</f>
        <v>88314508</v>
      </c>
      <c r="E32" s="17">
        <f>E19+E30</f>
        <v>29148468</v>
      </c>
      <c r="F32" s="18">
        <f>F19+F30</f>
        <v>55.22015448004073</v>
      </c>
      <c r="G32" s="55">
        <f>G19+G30</f>
        <v>55.22015448004073</v>
      </c>
      <c r="H32" s="5"/>
    </row>
    <row r="33" spans="1:8" ht="12.75">
      <c r="A33" s="85"/>
      <c r="B33" s="51"/>
      <c r="C33" s="3"/>
      <c r="G33" s="31"/>
      <c r="H33" s="5"/>
    </row>
    <row r="34" spans="1:8" ht="12.75">
      <c r="A34" s="82" t="s">
        <v>14</v>
      </c>
      <c r="B34" s="51" t="s">
        <v>25</v>
      </c>
      <c r="C34" s="3"/>
      <c r="G34" s="31"/>
      <c r="H34" s="5"/>
    </row>
    <row r="35" spans="1:8" ht="12.75">
      <c r="A35" s="82">
        <v>1</v>
      </c>
      <c r="B35" s="51" t="s">
        <v>12</v>
      </c>
      <c r="C35" s="3"/>
      <c r="G35" s="31"/>
      <c r="H35" s="5"/>
    </row>
    <row r="36" spans="1:8" ht="12.75">
      <c r="A36" s="83" t="s">
        <v>4</v>
      </c>
      <c r="B36" s="53" t="s">
        <v>41</v>
      </c>
      <c r="C36" s="16">
        <v>27</v>
      </c>
      <c r="D36" s="16">
        <v>7741424</v>
      </c>
      <c r="E36" s="16">
        <v>7729200</v>
      </c>
      <c r="F36" s="4">
        <f>(D36*100)/$D$65</f>
        <v>4.840580786356645</v>
      </c>
      <c r="G36" s="31">
        <f>(D36*100)/$D$69</f>
        <v>4.840580786356645</v>
      </c>
      <c r="H36" s="5"/>
    </row>
    <row r="37" spans="1:8" ht="15.75">
      <c r="A37" s="83" t="s">
        <v>5</v>
      </c>
      <c r="B37" s="53" t="s">
        <v>92</v>
      </c>
      <c r="C37" s="16">
        <v>21</v>
      </c>
      <c r="D37" s="16">
        <v>31007</v>
      </c>
      <c r="E37" s="16">
        <v>24713</v>
      </c>
      <c r="F37" s="4">
        <f aca="true" t="shared" si="4" ref="F37:F45">(D37*100)/$D$65</f>
        <v>0.019388149834263114</v>
      </c>
      <c r="G37" s="31">
        <f aca="true" t="shared" si="5" ref="G37:G45">(D37*100)/$D$69</f>
        <v>0.019388149834263114</v>
      </c>
      <c r="H37" s="5"/>
    </row>
    <row r="38" spans="1:8" ht="12.75">
      <c r="A38" s="83" t="s">
        <v>7</v>
      </c>
      <c r="B38" s="53" t="s">
        <v>6</v>
      </c>
      <c r="C38" s="16">
        <v>0</v>
      </c>
      <c r="D38" s="16">
        <v>0</v>
      </c>
      <c r="E38" s="16">
        <v>0</v>
      </c>
      <c r="F38" s="4">
        <f t="shared" si="4"/>
        <v>0</v>
      </c>
      <c r="G38" s="31">
        <f t="shared" si="5"/>
        <v>0</v>
      </c>
      <c r="H38" s="5"/>
    </row>
    <row r="39" spans="1:8" ht="12.75">
      <c r="A39" s="83" t="s">
        <v>26</v>
      </c>
      <c r="B39" s="53" t="s">
        <v>42</v>
      </c>
      <c r="C39" s="16">
        <v>0</v>
      </c>
      <c r="D39" s="16">
        <v>0</v>
      </c>
      <c r="E39" s="16">
        <v>0</v>
      </c>
      <c r="F39" s="4">
        <f t="shared" si="4"/>
        <v>0</v>
      </c>
      <c r="G39" s="31">
        <f t="shared" si="5"/>
        <v>0</v>
      </c>
      <c r="H39" s="5"/>
    </row>
    <row r="40" spans="1:8" ht="12.75">
      <c r="A40" s="83" t="s">
        <v>10</v>
      </c>
      <c r="B40" s="53" t="s">
        <v>27</v>
      </c>
      <c r="C40" s="16">
        <v>1</v>
      </c>
      <c r="D40" s="16">
        <v>133120</v>
      </c>
      <c r="E40" s="16">
        <v>133120</v>
      </c>
      <c r="F40" s="4">
        <f t="shared" si="4"/>
        <v>0.08323767233002567</v>
      </c>
      <c r="G40" s="31">
        <f t="shared" si="5"/>
        <v>0.08323767233002567</v>
      </c>
      <c r="H40" s="5"/>
    </row>
    <row r="41" spans="1:8" ht="12.75">
      <c r="A41" s="83" t="s">
        <v>15</v>
      </c>
      <c r="B41" s="53" t="s">
        <v>16</v>
      </c>
      <c r="C41" s="16">
        <v>12</v>
      </c>
      <c r="D41" s="16">
        <v>6837595</v>
      </c>
      <c r="E41" s="16">
        <v>6837445</v>
      </c>
      <c r="F41" s="4">
        <f t="shared" si="4"/>
        <v>4.275431882026907</v>
      </c>
      <c r="G41" s="31">
        <f t="shared" si="5"/>
        <v>4.275431882026907</v>
      </c>
      <c r="H41" s="5"/>
    </row>
    <row r="42" spans="1:8" ht="12.75">
      <c r="A42" s="83" t="s">
        <v>17</v>
      </c>
      <c r="B42" s="53" t="s">
        <v>43</v>
      </c>
      <c r="C42" s="16">
        <v>0</v>
      </c>
      <c r="D42" s="16">
        <v>0</v>
      </c>
      <c r="E42" s="16">
        <v>0</v>
      </c>
      <c r="F42" s="4">
        <f t="shared" si="4"/>
        <v>0</v>
      </c>
      <c r="G42" s="31">
        <f t="shared" si="5"/>
        <v>0</v>
      </c>
      <c r="H42" s="5"/>
    </row>
    <row r="43" spans="1:8" ht="12.75">
      <c r="A43" s="83" t="s">
        <v>18</v>
      </c>
      <c r="B43" s="112" t="s">
        <v>106</v>
      </c>
      <c r="C43" s="105">
        <v>1</v>
      </c>
      <c r="D43" s="3">
        <v>2024</v>
      </c>
      <c r="E43" s="3">
        <v>2024</v>
      </c>
      <c r="F43" s="4">
        <f t="shared" si="4"/>
        <v>0.0012655727824216643</v>
      </c>
      <c r="G43" s="31">
        <f t="shared" si="5"/>
        <v>0.0012655727824216643</v>
      </c>
      <c r="H43" s="5"/>
    </row>
    <row r="44" spans="1:8" ht="12.75">
      <c r="A44" s="84" t="s">
        <v>82</v>
      </c>
      <c r="B44" s="112" t="s">
        <v>118</v>
      </c>
      <c r="C44" s="110">
        <v>0</v>
      </c>
      <c r="D44" s="110">
        <v>0</v>
      </c>
      <c r="E44" s="110">
        <v>0</v>
      </c>
      <c r="F44" s="4">
        <f t="shared" si="4"/>
        <v>0</v>
      </c>
      <c r="G44" s="31">
        <f t="shared" si="5"/>
        <v>0</v>
      </c>
      <c r="H44" s="5"/>
    </row>
    <row r="45" spans="1:8" ht="12.75">
      <c r="A45" s="84" t="s">
        <v>83</v>
      </c>
      <c r="B45" s="54"/>
      <c r="C45" s="16">
        <v>0</v>
      </c>
      <c r="D45" s="16">
        <v>0</v>
      </c>
      <c r="E45" s="16">
        <v>0</v>
      </c>
      <c r="F45" s="4">
        <f t="shared" si="4"/>
        <v>0</v>
      </c>
      <c r="G45" s="31">
        <f t="shared" si="5"/>
        <v>0</v>
      </c>
      <c r="H45" s="5"/>
    </row>
    <row r="46" spans="1:8" ht="12.75">
      <c r="A46" s="84"/>
      <c r="B46" s="54"/>
      <c r="C46" s="16"/>
      <c r="D46" s="16"/>
      <c r="E46" s="16"/>
      <c r="G46" s="31"/>
      <c r="H46" s="5"/>
    </row>
    <row r="47" spans="1:8" ht="12.75">
      <c r="A47" s="83"/>
      <c r="B47" s="53"/>
      <c r="C47" s="3"/>
      <c r="G47" s="31"/>
      <c r="H47" s="5"/>
    </row>
    <row r="48" spans="1:8" ht="12.75">
      <c r="A48" s="85"/>
      <c r="B48" s="51" t="s">
        <v>19</v>
      </c>
      <c r="C48" s="17">
        <f>SUM(C36:C47)</f>
        <v>62</v>
      </c>
      <c r="D48" s="17">
        <f>SUM(D36:D47)</f>
        <v>14745170</v>
      </c>
      <c r="E48" s="17">
        <f>SUM(E36:E47)</f>
        <v>14726502</v>
      </c>
      <c r="F48" s="18">
        <f>SUM(F36:F47)</f>
        <v>9.219904063330263</v>
      </c>
      <c r="G48" s="55">
        <f>SUM(G36:G47)</f>
        <v>9.219904063330263</v>
      </c>
      <c r="H48" s="5"/>
    </row>
    <row r="49" spans="1:8" ht="12.75">
      <c r="A49" s="85"/>
      <c r="B49" s="51"/>
      <c r="C49" s="3"/>
      <c r="G49" s="31"/>
      <c r="H49" s="5"/>
    </row>
    <row r="50" spans="1:8" ht="12.75">
      <c r="A50" s="82" t="s">
        <v>30</v>
      </c>
      <c r="B50" s="51" t="s">
        <v>20</v>
      </c>
      <c r="C50" s="3"/>
      <c r="G50" s="31"/>
      <c r="H50" s="5"/>
    </row>
    <row r="51" spans="1:8" ht="12.75">
      <c r="A51" s="83" t="s">
        <v>4</v>
      </c>
      <c r="B51" s="53" t="s">
        <v>8</v>
      </c>
      <c r="C51" s="16">
        <v>915</v>
      </c>
      <c r="D51" s="16">
        <v>19702650</v>
      </c>
      <c r="E51" s="16">
        <v>19578577</v>
      </c>
      <c r="F51" s="4">
        <f>(D51*100)/$D$65</f>
        <v>12.319732006709586</v>
      </c>
      <c r="G51" s="31">
        <f>(D51*100)/$D$69</f>
        <v>12.319732006709586</v>
      </c>
      <c r="H51" s="5"/>
    </row>
    <row r="52" spans="1:8" ht="12.75">
      <c r="A52" s="83" t="s">
        <v>5</v>
      </c>
      <c r="B52" s="53" t="s">
        <v>70</v>
      </c>
      <c r="C52" s="3"/>
      <c r="G52" s="31"/>
      <c r="H52" s="5"/>
    </row>
    <row r="53" spans="1:8" ht="25.5">
      <c r="A53" s="81" t="s">
        <v>69</v>
      </c>
      <c r="B53" s="53" t="s">
        <v>89</v>
      </c>
      <c r="C53" s="16">
        <v>59316</v>
      </c>
      <c r="D53" s="16">
        <v>18258207</v>
      </c>
      <c r="E53" s="16">
        <v>13620678</v>
      </c>
      <c r="F53" s="4">
        <f>(D53*100)/$D$65</f>
        <v>11.41654636117624</v>
      </c>
      <c r="G53" s="31">
        <f>(D53*100)/$D$69</f>
        <v>11.41654636117624</v>
      </c>
      <c r="H53" s="5"/>
    </row>
    <row r="54" spans="1:8" ht="27.75" customHeight="1">
      <c r="A54" s="85" t="s">
        <v>79</v>
      </c>
      <c r="B54" s="53" t="s">
        <v>32</v>
      </c>
      <c r="C54" s="16">
        <v>34</v>
      </c>
      <c r="D54" s="16">
        <v>15277266</v>
      </c>
      <c r="E54" s="16">
        <v>15277266</v>
      </c>
      <c r="F54" s="4">
        <f>(D54*100)/$D$65</f>
        <v>9.552614643980183</v>
      </c>
      <c r="G54" s="31">
        <f>(D54*100)/$D$69</f>
        <v>9.552614643980183</v>
      </c>
      <c r="H54" s="5"/>
    </row>
    <row r="55" spans="1:8" ht="12.75">
      <c r="A55" s="83" t="s">
        <v>7</v>
      </c>
      <c r="B55" s="109" t="s">
        <v>117</v>
      </c>
      <c r="C55" s="105"/>
      <c r="D55" s="105"/>
      <c r="E55" s="105"/>
      <c r="F55" s="106"/>
      <c r="G55" s="107"/>
      <c r="H55" s="5"/>
    </row>
    <row r="56" spans="1:8" ht="25.5">
      <c r="A56" s="84" t="s">
        <v>87</v>
      </c>
      <c r="B56" s="54" t="s">
        <v>171</v>
      </c>
      <c r="C56" s="16">
        <v>12</v>
      </c>
      <c r="D56" s="16">
        <v>362831</v>
      </c>
      <c r="E56" s="16">
        <v>314831</v>
      </c>
      <c r="F56" s="4">
        <f>(D56*100)/$D$65</f>
        <v>0.22687205445594608</v>
      </c>
      <c r="G56" s="31">
        <f>(D56*100)/$D$69</f>
        <v>0.22687205445594608</v>
      </c>
      <c r="H56" s="5"/>
    </row>
    <row r="57" spans="1:8" ht="12.75">
      <c r="A57" s="84" t="s">
        <v>88</v>
      </c>
      <c r="B57" s="112" t="s">
        <v>118</v>
      </c>
      <c r="C57" s="110">
        <v>8</v>
      </c>
      <c r="D57" s="110">
        <v>8274</v>
      </c>
      <c r="E57" s="110">
        <v>8274</v>
      </c>
      <c r="F57" s="4">
        <f>(D57*100)/$D$65</f>
        <v>0.005173591502844294</v>
      </c>
      <c r="G57" s="31">
        <f>(D57*100)/$D$69</f>
        <v>0.005173591502844294</v>
      </c>
      <c r="H57" s="5"/>
    </row>
    <row r="58" spans="1:8" ht="12.75">
      <c r="A58" s="84" t="s">
        <v>119</v>
      </c>
      <c r="B58" s="54" t="s">
        <v>93</v>
      </c>
      <c r="C58" s="16">
        <v>299</v>
      </c>
      <c r="D58" s="16">
        <v>3258680</v>
      </c>
      <c r="E58" s="16">
        <v>2215644</v>
      </c>
      <c r="F58" s="4">
        <f>(D58*100)/$D$65</f>
        <v>2.03759719101869</v>
      </c>
      <c r="G58" s="31">
        <f>(D58*100)/$D$69</f>
        <v>2.03759719101869</v>
      </c>
      <c r="H58" s="5"/>
    </row>
    <row r="59" spans="1:8" ht="12.75">
      <c r="A59" s="84"/>
      <c r="B59" s="119"/>
      <c r="C59" s="3"/>
      <c r="G59" s="31"/>
      <c r="H59" s="5"/>
    </row>
    <row r="60" spans="1:8" ht="12.75">
      <c r="A60" s="83"/>
      <c r="B60" s="53"/>
      <c r="C60" s="3"/>
      <c r="G60" s="31"/>
      <c r="H60" s="5"/>
    </row>
    <row r="61" spans="1:8" s="1" customFormat="1" ht="12.75">
      <c r="A61" s="86"/>
      <c r="B61" s="51" t="s">
        <v>21</v>
      </c>
      <c r="C61" s="17">
        <f>SUM(C51:C60)</f>
        <v>60584</v>
      </c>
      <c r="D61" s="17">
        <f>SUM(D51:D60)</f>
        <v>56867908</v>
      </c>
      <c r="E61" s="77">
        <f>SUM(E51:E60)</f>
        <v>51015270</v>
      </c>
      <c r="F61" s="78">
        <f>SUM(F51:F60)</f>
        <v>35.55853584884349</v>
      </c>
      <c r="G61" s="79">
        <f>SUM(G51:G60)</f>
        <v>35.55853584884349</v>
      </c>
      <c r="H61" s="48"/>
    </row>
    <row r="62" spans="1:8" s="1" customFormat="1" ht="12.75">
      <c r="A62" s="86"/>
      <c r="B62" s="51"/>
      <c r="C62" s="3"/>
      <c r="D62" s="35"/>
      <c r="E62" s="3"/>
      <c r="F62" s="4"/>
      <c r="G62" s="31"/>
      <c r="H62" s="48"/>
    </row>
    <row r="63" spans="1:8" s="1" customFormat="1" ht="25.5">
      <c r="A63" s="87" t="s">
        <v>14</v>
      </c>
      <c r="B63" s="51" t="s">
        <v>22</v>
      </c>
      <c r="C63" s="17">
        <f>C48+C61</f>
        <v>60646</v>
      </c>
      <c r="D63" s="13">
        <f>(D48+D61)</f>
        <v>71613078</v>
      </c>
      <c r="E63" s="17">
        <f>E48+E61</f>
        <v>65741772</v>
      </c>
      <c r="F63" s="18">
        <f>+F61+F48</f>
        <v>44.77843991217375</v>
      </c>
      <c r="G63" s="55">
        <f>+G61+G48</f>
        <v>44.77843991217375</v>
      </c>
      <c r="H63" s="48"/>
    </row>
    <row r="64" spans="1:8" s="1" customFormat="1" ht="12.75">
      <c r="A64" s="86"/>
      <c r="B64" s="51"/>
      <c r="C64" s="3"/>
      <c r="D64" s="35"/>
      <c r="E64" s="3"/>
      <c r="F64" s="4"/>
      <c r="G64" s="31"/>
      <c r="H64" s="48"/>
    </row>
    <row r="65" spans="1:8" s="1" customFormat="1" ht="12.75">
      <c r="A65" s="86"/>
      <c r="B65" s="51" t="s">
        <v>23</v>
      </c>
      <c r="C65" s="17">
        <f>C32+C63</f>
        <v>60698</v>
      </c>
      <c r="D65" s="17">
        <f>(D32+D63)</f>
        <v>159927586</v>
      </c>
      <c r="E65" s="80">
        <f>E32+E63</f>
        <v>94890240</v>
      </c>
      <c r="F65" s="92">
        <f>(F32+F63)</f>
        <v>99.99859439221449</v>
      </c>
      <c r="G65" s="90">
        <f>(G32+G63)</f>
        <v>99.99859439221449</v>
      </c>
      <c r="H65" s="48"/>
    </row>
    <row r="66" spans="1:8" s="1" customFormat="1" ht="12.75">
      <c r="A66" s="86"/>
      <c r="B66" s="51"/>
      <c r="C66" s="3"/>
      <c r="D66" s="3"/>
      <c r="E66" s="3"/>
      <c r="F66" s="4"/>
      <c r="G66" s="31"/>
      <c r="H66" s="48"/>
    </row>
    <row r="67" spans="1:8" ht="25.5">
      <c r="A67" s="82" t="s">
        <v>24</v>
      </c>
      <c r="B67" s="53" t="s">
        <v>33</v>
      </c>
      <c r="C67" s="19">
        <v>0</v>
      </c>
      <c r="D67" s="19">
        <v>0</v>
      </c>
      <c r="E67" s="19">
        <v>0</v>
      </c>
      <c r="F67" s="18">
        <v>0</v>
      </c>
      <c r="G67" s="55">
        <f>(D67*100)/D69</f>
        <v>0</v>
      </c>
      <c r="H67" s="5"/>
    </row>
    <row r="68" spans="1:8" ht="12.75">
      <c r="A68" s="83"/>
      <c r="B68" s="53"/>
      <c r="C68" s="3"/>
      <c r="G68" s="31"/>
      <c r="H68" s="5"/>
    </row>
    <row r="69" spans="1:8" s="1" customFormat="1" ht="19.5" customHeight="1" thickBot="1">
      <c r="A69" s="88"/>
      <c r="B69" s="56" t="s">
        <v>28</v>
      </c>
      <c r="C69" s="57">
        <f>C65+C67</f>
        <v>60698</v>
      </c>
      <c r="D69" s="57">
        <f>(D65+D67)</f>
        <v>159927586</v>
      </c>
      <c r="E69" s="57">
        <f>E65+E67</f>
        <v>94890240</v>
      </c>
      <c r="F69" s="91">
        <f>F65+F67</f>
        <v>99.99859439221449</v>
      </c>
      <c r="G69" s="89">
        <f>G65+G67</f>
        <v>99.99859439221449</v>
      </c>
      <c r="H69" s="48"/>
    </row>
    <row r="70" spans="1:7" ht="12.75" hidden="1">
      <c r="A70" s="6"/>
      <c r="B70" s="49"/>
      <c r="C70" s="49"/>
      <c r="D70" s="6"/>
      <c r="E70" s="6"/>
      <c r="F70" s="7"/>
      <c r="G70" s="7"/>
    </row>
    <row r="71" ht="12.75" hidden="1"/>
    <row r="72" ht="12.75" hidden="1"/>
  </sheetData>
  <mergeCells count="10">
    <mergeCell ref="B2:G3"/>
    <mergeCell ref="A8:A9"/>
    <mergeCell ref="B8:B9"/>
    <mergeCell ref="C8:C9"/>
    <mergeCell ref="D8:D9"/>
    <mergeCell ref="C4:F4"/>
    <mergeCell ref="E8:E9"/>
    <mergeCell ref="F8:G8"/>
    <mergeCell ref="D6:E6"/>
    <mergeCell ref="F6:G6"/>
  </mergeCells>
  <printOptions/>
  <pageMargins left="0.48" right="0.25" top="0.55" bottom="0.53" header="0.5" footer="0.5"/>
  <pageSetup fitToHeight="1" fitToWidth="1" horizontalDpi="300" verticalDpi="300" orientation="portrait" paperSize="9" scale="72" r:id="rId2"/>
  <ignoredErrors>
    <ignoredError sqref="D32 D63 D65:E65 D6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pane ySplit="4" topLeftCell="BM5" activePane="bottomLeft" state="frozen"/>
      <selection pane="topLeft" activeCell="A1" sqref="A1"/>
      <selection pane="bottomLeft" activeCell="B22" sqref="B22"/>
    </sheetView>
  </sheetViews>
  <sheetFormatPr defaultColWidth="9.140625" defaultRowHeight="15.75" customHeight="1" zeroHeight="1"/>
  <cols>
    <col min="1" max="1" width="6.421875" style="12" bestFit="1" customWidth="1"/>
    <col min="2" max="2" width="42.57421875" style="10" bestFit="1" customWidth="1"/>
    <col min="3" max="3" width="18.00390625" style="10" customWidth="1"/>
    <col min="4" max="4" width="25.140625" style="10" customWidth="1"/>
    <col min="5" max="16384" width="9.00390625" style="10" hidden="1" customWidth="1"/>
  </cols>
  <sheetData>
    <row r="1" spans="1:4" ht="15.75">
      <c r="A1" s="59" t="s">
        <v>49</v>
      </c>
      <c r="B1" s="171" t="s">
        <v>50</v>
      </c>
      <c r="C1" s="171"/>
      <c r="D1" s="172"/>
    </row>
    <row r="2" spans="1:4" ht="15.75">
      <c r="A2" s="68"/>
      <c r="B2" s="173" t="s">
        <v>51</v>
      </c>
      <c r="C2" s="173"/>
      <c r="D2" s="174"/>
    </row>
    <row r="3" spans="1:4" ht="16.5" thickBot="1">
      <c r="A3" s="68"/>
      <c r="B3" s="69"/>
      <c r="C3" s="69"/>
      <c r="D3" s="70"/>
    </row>
    <row r="4" spans="1:4" s="73" customFormat="1" ht="51.75" thickBot="1">
      <c r="A4" s="20" t="s">
        <v>44</v>
      </c>
      <c r="B4" s="21" t="s">
        <v>45</v>
      </c>
      <c r="C4" s="71" t="s">
        <v>46</v>
      </c>
      <c r="D4" s="40" t="s">
        <v>47</v>
      </c>
    </row>
    <row r="5" spans="1:5" ht="15.75">
      <c r="A5" s="74">
        <v>1</v>
      </c>
      <c r="B5" s="93" t="s">
        <v>95</v>
      </c>
      <c r="C5" s="74">
        <v>13783920</v>
      </c>
      <c r="D5" s="94">
        <f aca="true" t="shared" si="0" ref="D5:D11">+C5*100/159927586</f>
        <v>8.618850784129263</v>
      </c>
      <c r="E5">
        <v>1</v>
      </c>
    </row>
    <row r="6" spans="1:4" ht="15.75">
      <c r="A6" s="72">
        <f aca="true" t="shared" si="1" ref="A6:A11">+A5+1</f>
        <v>2</v>
      </c>
      <c r="B6" s="93" t="s">
        <v>96</v>
      </c>
      <c r="C6" s="72">
        <v>10275886</v>
      </c>
      <c r="D6" s="95">
        <f>+C6*100/159927586</f>
        <v>6.42533677710861</v>
      </c>
    </row>
    <row r="7" spans="1:4" ht="15.75">
      <c r="A7" s="72">
        <f t="shared" si="1"/>
        <v>3</v>
      </c>
      <c r="B7" s="93" t="s">
        <v>105</v>
      </c>
      <c r="C7" s="76">
        <v>458000</v>
      </c>
      <c r="D7" s="95">
        <f t="shared" si="0"/>
        <v>0.28637961183257027</v>
      </c>
    </row>
    <row r="8" spans="1:4" ht="15.75">
      <c r="A8" s="72">
        <f t="shared" si="1"/>
        <v>4</v>
      </c>
      <c r="B8" s="93" t="s">
        <v>112</v>
      </c>
      <c r="C8" s="76">
        <v>2188674</v>
      </c>
      <c r="D8" s="95">
        <f t="shared" si="0"/>
        <v>1.3685406343843645</v>
      </c>
    </row>
    <row r="9" spans="1:4" ht="15.75">
      <c r="A9" s="72">
        <f t="shared" si="1"/>
        <v>5</v>
      </c>
      <c r="B9" s="93" t="s">
        <v>113</v>
      </c>
      <c r="C9" s="96">
        <v>8328028</v>
      </c>
      <c r="D9" s="95">
        <f t="shared" si="0"/>
        <v>5.207374292512613</v>
      </c>
    </row>
    <row r="10" spans="1:4" ht="15.75">
      <c r="A10" s="72">
        <f t="shared" si="1"/>
        <v>6</v>
      </c>
      <c r="B10" s="93" t="s">
        <v>116</v>
      </c>
      <c r="C10" s="76">
        <v>17760000</v>
      </c>
      <c r="D10" s="95">
        <f t="shared" si="0"/>
        <v>11.105025995952943</v>
      </c>
    </row>
    <row r="11" spans="1:4" ht="16.5" thickBot="1">
      <c r="A11" s="72">
        <f t="shared" si="1"/>
        <v>7</v>
      </c>
      <c r="B11" s="93" t="s">
        <v>104</v>
      </c>
      <c r="C11" s="76">
        <v>35520000</v>
      </c>
      <c r="D11" s="95">
        <f t="shared" si="0"/>
        <v>22.210051991905885</v>
      </c>
    </row>
    <row r="12" spans="1:4" ht="16.5" thickBot="1">
      <c r="A12" s="75"/>
      <c r="B12" s="97" t="s">
        <v>48</v>
      </c>
      <c r="C12" s="98">
        <f>SUM(C5:C11)</f>
        <v>88314508</v>
      </c>
      <c r="D12" s="99">
        <f>SUM(D5:D11)</f>
        <v>55.22156008782625</v>
      </c>
    </row>
    <row r="13" ht="15.75"/>
    <row r="14" spans="1:4" s="69" customFormat="1" ht="15.75">
      <c r="A14" s="100" t="s">
        <v>107</v>
      </c>
      <c r="B14" s="101"/>
      <c r="C14" s="101"/>
      <c r="D14" s="101"/>
    </row>
    <row r="15" spans="1:4" s="69" customFormat="1" ht="42.75" customHeight="1">
      <c r="A15" s="102" t="s">
        <v>108</v>
      </c>
      <c r="B15" s="175" t="s">
        <v>110</v>
      </c>
      <c r="C15" s="175"/>
      <c r="D15" s="175"/>
    </row>
    <row r="16" spans="1:4" s="69" customFormat="1" ht="16.5" thickBot="1">
      <c r="A16" s="176" t="s">
        <v>167</v>
      </c>
      <c r="B16" s="176"/>
      <c r="C16" s="176"/>
      <c r="D16" s="176"/>
    </row>
    <row r="17" spans="1:4" s="69" customFormat="1" ht="15.75">
      <c r="A17" s="74">
        <v>1</v>
      </c>
      <c r="B17" s="150" t="s">
        <v>121</v>
      </c>
      <c r="C17" s="74">
        <v>320674</v>
      </c>
      <c r="D17" s="94">
        <f>+C17*100/159927586</f>
        <v>0.20051199922444898</v>
      </c>
    </row>
    <row r="18" spans="1:4" ht="15.75">
      <c r="A18" s="72">
        <f aca="true" t="shared" si="2" ref="A18:A63">+A17+1</f>
        <v>2</v>
      </c>
      <c r="B18" s="152" t="s">
        <v>122</v>
      </c>
      <c r="C18" s="72">
        <v>68000</v>
      </c>
      <c r="D18" s="95">
        <f aca="true" t="shared" si="3" ref="D18:D60">+C18*100/159927586</f>
        <v>0.042519243678198204</v>
      </c>
    </row>
    <row r="19" spans="1:4" ht="15.75">
      <c r="A19" s="72">
        <f t="shared" si="2"/>
        <v>3</v>
      </c>
      <c r="B19" s="152" t="s">
        <v>123</v>
      </c>
      <c r="C19" s="72">
        <v>6000</v>
      </c>
      <c r="D19" s="95">
        <f t="shared" si="3"/>
        <v>0.0037516979716057243</v>
      </c>
    </row>
    <row r="20" spans="1:4" ht="15.75">
      <c r="A20" s="72">
        <f t="shared" si="2"/>
        <v>4</v>
      </c>
      <c r="B20" s="152" t="s">
        <v>124</v>
      </c>
      <c r="C20" s="72">
        <v>98000</v>
      </c>
      <c r="D20" s="95">
        <f t="shared" si="3"/>
        <v>0.06127773353622683</v>
      </c>
    </row>
    <row r="21" spans="1:4" ht="15.75">
      <c r="A21" s="72">
        <f t="shared" si="2"/>
        <v>5</v>
      </c>
      <c r="B21" s="152" t="s">
        <v>125</v>
      </c>
      <c r="C21" s="72">
        <v>206000</v>
      </c>
      <c r="D21" s="95">
        <f t="shared" si="3"/>
        <v>0.12880829702512986</v>
      </c>
    </row>
    <row r="22" spans="1:4" ht="15.75">
      <c r="A22" s="72">
        <f t="shared" si="2"/>
        <v>6</v>
      </c>
      <c r="B22" s="152" t="s">
        <v>126</v>
      </c>
      <c r="C22" s="72">
        <v>51000</v>
      </c>
      <c r="D22" s="95">
        <f t="shared" si="3"/>
        <v>0.03188943275864865</v>
      </c>
    </row>
    <row r="23" spans="1:4" ht="15.75">
      <c r="A23" s="72">
        <f t="shared" si="2"/>
        <v>7</v>
      </c>
      <c r="B23" s="152" t="s">
        <v>127</v>
      </c>
      <c r="C23" s="72">
        <v>118000</v>
      </c>
      <c r="D23" s="95">
        <f t="shared" si="3"/>
        <v>0.07378339344157923</v>
      </c>
    </row>
    <row r="24" spans="1:4" ht="15.75">
      <c r="A24" s="72">
        <f t="shared" si="2"/>
        <v>8</v>
      </c>
      <c r="B24" s="152" t="s">
        <v>128</v>
      </c>
      <c r="C24" s="72">
        <v>202000</v>
      </c>
      <c r="D24" s="95">
        <f t="shared" si="3"/>
        <v>0.12630716504405937</v>
      </c>
    </row>
    <row r="25" spans="1:4" ht="15.75">
      <c r="A25" s="72">
        <f t="shared" si="2"/>
        <v>9</v>
      </c>
      <c r="B25" s="152" t="s">
        <v>129</v>
      </c>
      <c r="C25" s="72">
        <v>186000</v>
      </c>
      <c r="D25" s="95">
        <f t="shared" si="3"/>
        <v>0.11630263711977745</v>
      </c>
    </row>
    <row r="26" spans="1:4" ht="15.75">
      <c r="A26" s="72">
        <f t="shared" si="2"/>
        <v>10</v>
      </c>
      <c r="B26" s="152" t="s">
        <v>130</v>
      </c>
      <c r="C26" s="72">
        <v>96000</v>
      </c>
      <c r="D26" s="95">
        <f t="shared" si="3"/>
        <v>0.06002716754569159</v>
      </c>
    </row>
    <row r="27" spans="1:4" ht="15.75">
      <c r="A27" s="72">
        <f>+A26+1</f>
        <v>11</v>
      </c>
      <c r="B27" s="152" t="s">
        <v>168</v>
      </c>
      <c r="C27" s="72">
        <v>53000</v>
      </c>
      <c r="D27" s="95">
        <f>+C27*100/159927586</f>
        <v>0.0331399987491839</v>
      </c>
    </row>
    <row r="28" spans="1:4" ht="15.75">
      <c r="A28" s="72">
        <f>+A27+1</f>
        <v>12</v>
      </c>
      <c r="B28" s="152" t="s">
        <v>131</v>
      </c>
      <c r="C28" s="72">
        <v>784000</v>
      </c>
      <c r="D28" s="95">
        <f t="shared" si="3"/>
        <v>0.4902218682898146</v>
      </c>
    </row>
    <row r="29" spans="1:4" ht="15.75">
      <c r="A29" s="72">
        <f>+A28+1</f>
        <v>13</v>
      </c>
      <c r="B29" s="152" t="s">
        <v>132</v>
      </c>
      <c r="C29" s="72">
        <v>80000</v>
      </c>
      <c r="D29" s="95">
        <f t="shared" si="3"/>
        <v>0.050022639621409654</v>
      </c>
    </row>
    <row r="30" spans="1:4" ht="15.75">
      <c r="A30" s="72">
        <f t="shared" si="2"/>
        <v>14</v>
      </c>
      <c r="B30" s="152" t="s">
        <v>133</v>
      </c>
      <c r="C30" s="72">
        <v>80000</v>
      </c>
      <c r="D30" s="95">
        <f t="shared" si="3"/>
        <v>0.050022639621409654</v>
      </c>
    </row>
    <row r="31" spans="1:4" ht="15.75">
      <c r="A31" s="72">
        <f t="shared" si="2"/>
        <v>15</v>
      </c>
      <c r="B31" s="152" t="s">
        <v>134</v>
      </c>
      <c r="C31" s="72">
        <v>80000</v>
      </c>
      <c r="D31" s="95">
        <f t="shared" si="3"/>
        <v>0.050022639621409654</v>
      </c>
    </row>
    <row r="32" spans="1:4" ht="15.75">
      <c r="A32" s="72">
        <f t="shared" si="2"/>
        <v>16</v>
      </c>
      <c r="B32" s="152" t="s">
        <v>135</v>
      </c>
      <c r="C32" s="72">
        <v>160000</v>
      </c>
      <c r="D32" s="95">
        <f t="shared" si="3"/>
        <v>0.10004527924281931</v>
      </c>
    </row>
    <row r="33" spans="1:4" ht="15.75">
      <c r="A33" s="72">
        <f t="shared" si="2"/>
        <v>17</v>
      </c>
      <c r="B33" s="152" t="s">
        <v>136</v>
      </c>
      <c r="C33" s="72">
        <v>24000</v>
      </c>
      <c r="D33" s="95">
        <f t="shared" si="3"/>
        <v>0.015006791886422897</v>
      </c>
    </row>
    <row r="34" spans="1:4" ht="15.75">
      <c r="A34" s="72">
        <f t="shared" si="2"/>
        <v>18</v>
      </c>
      <c r="B34" s="152" t="s">
        <v>137</v>
      </c>
      <c r="C34" s="72">
        <v>64000</v>
      </c>
      <c r="D34" s="95">
        <f t="shared" si="3"/>
        <v>0.040018111697127726</v>
      </c>
    </row>
    <row r="35" spans="1:4" ht="15.75">
      <c r="A35" s="72">
        <f t="shared" si="2"/>
        <v>19</v>
      </c>
      <c r="B35" s="152" t="s">
        <v>138</v>
      </c>
      <c r="C35" s="72">
        <v>56000</v>
      </c>
      <c r="D35" s="95">
        <f t="shared" si="3"/>
        <v>0.03501584773498676</v>
      </c>
    </row>
    <row r="36" spans="1:4" ht="15.75">
      <c r="A36" s="72">
        <f t="shared" si="2"/>
        <v>20</v>
      </c>
      <c r="B36" s="152" t="s">
        <v>139</v>
      </c>
      <c r="C36" s="72">
        <v>40000</v>
      </c>
      <c r="D36" s="95">
        <f t="shared" si="3"/>
        <v>0.025011319810704827</v>
      </c>
    </row>
    <row r="37" spans="1:4" ht="15.75">
      <c r="A37" s="72">
        <f t="shared" si="2"/>
        <v>21</v>
      </c>
      <c r="B37" s="152" t="s">
        <v>140</v>
      </c>
      <c r="C37" s="72">
        <v>80000</v>
      </c>
      <c r="D37" s="95">
        <f t="shared" si="3"/>
        <v>0.050022639621409654</v>
      </c>
    </row>
    <row r="38" spans="1:4" ht="15.75">
      <c r="A38" s="72">
        <f t="shared" si="2"/>
        <v>22</v>
      </c>
      <c r="B38" s="152" t="s">
        <v>141</v>
      </c>
      <c r="C38" s="72">
        <v>40000</v>
      </c>
      <c r="D38" s="95">
        <f t="shared" si="3"/>
        <v>0.025011319810704827</v>
      </c>
    </row>
    <row r="39" spans="1:4" ht="15.75">
      <c r="A39" s="72">
        <f t="shared" si="2"/>
        <v>23</v>
      </c>
      <c r="B39" s="152" t="s">
        <v>142</v>
      </c>
      <c r="C39" s="72">
        <v>188000</v>
      </c>
      <c r="D39" s="95">
        <f t="shared" si="3"/>
        <v>0.11755320311031268</v>
      </c>
    </row>
    <row r="40" spans="1:4" ht="15.75">
      <c r="A40" s="72">
        <f t="shared" si="2"/>
        <v>24</v>
      </c>
      <c r="B40" s="152" t="s">
        <v>143</v>
      </c>
      <c r="C40" s="72">
        <v>80000</v>
      </c>
      <c r="D40" s="95">
        <f t="shared" si="3"/>
        <v>0.050022639621409654</v>
      </c>
    </row>
    <row r="41" spans="1:4" ht="15.75">
      <c r="A41" s="72">
        <f t="shared" si="2"/>
        <v>25</v>
      </c>
      <c r="B41" s="152" t="s">
        <v>144</v>
      </c>
      <c r="C41" s="72">
        <v>80000</v>
      </c>
      <c r="D41" s="95">
        <f t="shared" si="3"/>
        <v>0.050022639621409654</v>
      </c>
    </row>
    <row r="42" spans="1:4" ht="15.75">
      <c r="A42" s="72">
        <f t="shared" si="2"/>
        <v>26</v>
      </c>
      <c r="B42" s="152" t="s">
        <v>145</v>
      </c>
      <c r="C42" s="72">
        <v>80000</v>
      </c>
      <c r="D42" s="95">
        <f t="shared" si="3"/>
        <v>0.050022639621409654</v>
      </c>
    </row>
    <row r="43" spans="1:4" ht="15.75">
      <c r="A43" s="72">
        <f t="shared" si="2"/>
        <v>27</v>
      </c>
      <c r="B43" s="152" t="s">
        <v>146</v>
      </c>
      <c r="C43" s="72">
        <v>368000</v>
      </c>
      <c r="D43" s="95">
        <f t="shared" si="3"/>
        <v>0.2301041422584844</v>
      </c>
    </row>
    <row r="44" spans="1:4" ht="15.75">
      <c r="A44" s="72">
        <f t="shared" si="2"/>
        <v>28</v>
      </c>
      <c r="B44" s="152" t="s">
        <v>147</v>
      </c>
      <c r="C44" s="72">
        <v>40000</v>
      </c>
      <c r="D44" s="95">
        <f t="shared" si="3"/>
        <v>0.025011319810704827</v>
      </c>
    </row>
    <row r="45" spans="1:4" ht="15.75">
      <c r="A45" s="72">
        <f t="shared" si="2"/>
        <v>29</v>
      </c>
      <c r="B45" s="152" t="s">
        <v>148</v>
      </c>
      <c r="C45" s="72">
        <v>16000</v>
      </c>
      <c r="D45" s="95">
        <f t="shared" si="3"/>
        <v>0.010004527924281931</v>
      </c>
    </row>
    <row r="46" spans="1:4" ht="15.75">
      <c r="A46" s="72">
        <f t="shared" si="2"/>
        <v>30</v>
      </c>
      <c r="B46" s="152" t="s">
        <v>149</v>
      </c>
      <c r="C46" s="72">
        <v>47314</v>
      </c>
      <c r="D46" s="95">
        <f t="shared" si="3"/>
        <v>0.029584639638092203</v>
      </c>
    </row>
    <row r="47" spans="1:4" ht="15.75">
      <c r="A47" s="72">
        <f t="shared" si="2"/>
        <v>31</v>
      </c>
      <c r="B47" s="152" t="s">
        <v>150</v>
      </c>
      <c r="C47" s="72">
        <v>8000</v>
      </c>
      <c r="D47" s="95">
        <f t="shared" si="3"/>
        <v>0.005002263962140966</v>
      </c>
    </row>
    <row r="48" spans="1:4" ht="15.75">
      <c r="A48" s="72">
        <f t="shared" si="2"/>
        <v>32</v>
      </c>
      <c r="B48" s="152" t="s">
        <v>151</v>
      </c>
      <c r="C48" s="72">
        <v>72000</v>
      </c>
      <c r="D48" s="95">
        <f t="shared" si="3"/>
        <v>0.04502037565926869</v>
      </c>
    </row>
    <row r="49" spans="1:4" ht="15.75">
      <c r="A49" s="72">
        <f t="shared" si="2"/>
        <v>33</v>
      </c>
      <c r="B49" s="152" t="s">
        <v>152</v>
      </c>
      <c r="C49" s="72">
        <v>128000</v>
      </c>
      <c r="D49" s="95">
        <f t="shared" si="3"/>
        <v>0.08003622339425545</v>
      </c>
    </row>
    <row r="50" spans="1:4" ht="15.75">
      <c r="A50" s="72">
        <f t="shared" si="2"/>
        <v>34</v>
      </c>
      <c r="B50" s="152" t="s">
        <v>153</v>
      </c>
      <c r="C50" s="72">
        <v>272000</v>
      </c>
      <c r="D50" s="95">
        <f t="shared" si="3"/>
        <v>0.17007697471279282</v>
      </c>
    </row>
    <row r="51" spans="1:4" ht="15.75" customHeight="1">
      <c r="A51" s="72">
        <f t="shared" si="2"/>
        <v>35</v>
      </c>
      <c r="B51" s="152" t="s">
        <v>154</v>
      </c>
      <c r="C51" s="72">
        <v>284714</v>
      </c>
      <c r="D51" s="95">
        <f t="shared" si="3"/>
        <v>0.17802682271462536</v>
      </c>
    </row>
    <row r="52" spans="1:4" ht="15.75" customHeight="1">
      <c r="A52" s="72">
        <f t="shared" si="2"/>
        <v>36</v>
      </c>
      <c r="B52" s="152" t="s">
        <v>155</v>
      </c>
      <c r="C52" s="72">
        <v>40000</v>
      </c>
      <c r="D52" s="95">
        <f t="shared" si="3"/>
        <v>0.025011319810704827</v>
      </c>
    </row>
    <row r="53" spans="1:4" ht="15.75" customHeight="1">
      <c r="A53" s="72">
        <f t="shared" si="2"/>
        <v>37</v>
      </c>
      <c r="B53" s="152" t="s">
        <v>156</v>
      </c>
      <c r="C53" s="72">
        <v>196800</v>
      </c>
      <c r="D53" s="95">
        <f t="shared" si="3"/>
        <v>0.12305569346866775</v>
      </c>
    </row>
    <row r="54" spans="1:4" ht="15.75" customHeight="1">
      <c r="A54" s="72">
        <f t="shared" si="2"/>
        <v>38</v>
      </c>
      <c r="B54" s="152" t="s">
        <v>157</v>
      </c>
      <c r="C54" s="72">
        <v>400000</v>
      </c>
      <c r="D54" s="95">
        <f t="shared" si="3"/>
        <v>0.2501131981070483</v>
      </c>
    </row>
    <row r="55" spans="1:4" ht="15.75" customHeight="1">
      <c r="A55" s="72">
        <f t="shared" si="2"/>
        <v>39</v>
      </c>
      <c r="B55" s="152" t="s">
        <v>158</v>
      </c>
      <c r="C55" s="72">
        <v>200000</v>
      </c>
      <c r="D55" s="95">
        <f t="shared" si="3"/>
        <v>0.12505659905352415</v>
      </c>
    </row>
    <row r="56" spans="1:4" ht="15.75" customHeight="1">
      <c r="A56" s="72">
        <f t="shared" si="2"/>
        <v>40</v>
      </c>
      <c r="B56" s="152" t="s">
        <v>159</v>
      </c>
      <c r="C56" s="72">
        <v>150000</v>
      </c>
      <c r="D56" s="95">
        <f t="shared" si="3"/>
        <v>0.0937924492901431</v>
      </c>
    </row>
    <row r="57" spans="1:4" ht="15.75" customHeight="1">
      <c r="A57" s="72">
        <f t="shared" si="2"/>
        <v>41</v>
      </c>
      <c r="B57" s="152" t="s">
        <v>160</v>
      </c>
      <c r="C57" s="72">
        <v>800000</v>
      </c>
      <c r="D57" s="95">
        <f t="shared" si="3"/>
        <v>0.5002263962140966</v>
      </c>
    </row>
    <row r="58" spans="1:4" ht="15.75" customHeight="1">
      <c r="A58" s="72">
        <f t="shared" si="2"/>
        <v>42</v>
      </c>
      <c r="B58" s="152" t="s">
        <v>161</v>
      </c>
      <c r="C58" s="72">
        <v>196800</v>
      </c>
      <c r="D58" s="95">
        <f t="shared" si="3"/>
        <v>0.12305569346866775</v>
      </c>
    </row>
    <row r="59" spans="1:4" ht="15.75" customHeight="1">
      <c r="A59" s="72">
        <f t="shared" si="2"/>
        <v>43</v>
      </c>
      <c r="B59" s="152" t="s">
        <v>162</v>
      </c>
      <c r="C59" s="72">
        <v>262400</v>
      </c>
      <c r="D59" s="95">
        <f t="shared" si="3"/>
        <v>0.16407425795822367</v>
      </c>
    </row>
    <row r="60" spans="1:4" ht="15.75" customHeight="1">
      <c r="A60" s="72">
        <f t="shared" si="2"/>
        <v>44</v>
      </c>
      <c r="B60" s="152" t="s">
        <v>163</v>
      </c>
      <c r="C60" s="72">
        <v>200000</v>
      </c>
      <c r="D60" s="95">
        <f t="shared" si="3"/>
        <v>0.12505659905352415</v>
      </c>
    </row>
    <row r="61" spans="1:4" ht="15.75" customHeight="1">
      <c r="A61" s="72">
        <f t="shared" si="2"/>
        <v>45</v>
      </c>
      <c r="B61" s="152" t="s">
        <v>164</v>
      </c>
      <c r="C61" s="72">
        <v>314000</v>
      </c>
      <c r="D61" s="95">
        <f>+C61*100/159927586</f>
        <v>0.1963388605140329</v>
      </c>
    </row>
    <row r="62" spans="1:4" ht="15.75" customHeight="1">
      <c r="A62" s="72">
        <f>+A61+1</f>
        <v>46</v>
      </c>
      <c r="B62" s="152" t="s">
        <v>165</v>
      </c>
      <c r="C62" s="72">
        <v>1600000</v>
      </c>
      <c r="D62" s="95">
        <f>+C62*100/159927586</f>
        <v>1.0004527924281932</v>
      </c>
    </row>
    <row r="63" spans="1:4" ht="15.75" customHeight="1" thickBot="1">
      <c r="A63" s="72">
        <f t="shared" si="2"/>
        <v>47</v>
      </c>
      <c r="B63" s="151" t="s">
        <v>166</v>
      </c>
      <c r="C63" s="153">
        <v>1600000</v>
      </c>
      <c r="D63" s="154">
        <f>+C63*100/159927586</f>
        <v>1.0004527924281932</v>
      </c>
    </row>
    <row r="64" spans="3:4" ht="15.75" customHeight="1">
      <c r="C64" s="148"/>
      <c r="D64" s="149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</sheetData>
  <mergeCells count="4">
    <mergeCell ref="B1:D1"/>
    <mergeCell ref="B2:D2"/>
    <mergeCell ref="B15:D15"/>
    <mergeCell ref="A16:D16"/>
  </mergeCells>
  <printOptions/>
  <pageMargins left="0.75" right="0.75" top="0.73" bottom="0.5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view="pageBreakPreview" zoomScale="75" zoomScaleSheetLayoutView="75" workbookViewId="0" topLeftCell="A1">
      <pane ySplit="4" topLeftCell="BM5" activePane="bottomLeft" state="frozen"/>
      <selection pane="topLeft" activeCell="A1" sqref="A1"/>
      <selection pane="bottomLeft" activeCell="C15" sqref="C15"/>
    </sheetView>
  </sheetViews>
  <sheetFormatPr defaultColWidth="9.140625" defaultRowHeight="12.75" zeroHeight="1"/>
  <cols>
    <col min="1" max="1" width="7.7109375" style="24" bestFit="1" customWidth="1"/>
    <col min="2" max="2" width="52.28125" style="25" customWidth="1"/>
    <col min="3" max="3" width="28.00390625" style="25" customWidth="1"/>
    <col min="4" max="4" width="27.57421875" style="25" customWidth="1"/>
    <col min="5" max="16384" width="0" style="10" hidden="1" customWidth="1"/>
  </cols>
  <sheetData>
    <row r="1" spans="1:4" ht="15.75">
      <c r="A1" s="11" t="s">
        <v>52</v>
      </c>
      <c r="B1" s="179" t="s">
        <v>50</v>
      </c>
      <c r="C1" s="179"/>
      <c r="D1" s="179"/>
    </row>
    <row r="2" spans="1:4" ht="15.75">
      <c r="A2" s="12"/>
      <c r="B2" s="179" t="s">
        <v>53</v>
      </c>
      <c r="C2" s="179"/>
      <c r="D2" s="179"/>
    </row>
    <row r="3" spans="1:4" ht="16.5" thickBot="1">
      <c r="A3" s="12"/>
      <c r="B3" s="10"/>
      <c r="C3" s="10"/>
      <c r="D3" s="10"/>
    </row>
    <row r="4" spans="1:4" ht="51.75" thickBot="1">
      <c r="A4" s="20" t="s">
        <v>44</v>
      </c>
      <c r="B4" s="21" t="s">
        <v>45</v>
      </c>
      <c r="C4" s="43" t="s">
        <v>46</v>
      </c>
      <c r="D4" s="40" t="s">
        <v>47</v>
      </c>
    </row>
    <row r="5" spans="1:4" ht="15.75">
      <c r="A5" s="130">
        <v>1</v>
      </c>
      <c r="B5" s="135" t="s">
        <v>170</v>
      </c>
      <c r="C5" s="142">
        <v>5824077</v>
      </c>
      <c r="D5" s="120">
        <f>C5/159927586*100</f>
        <v>3.641696311229258</v>
      </c>
    </row>
    <row r="6" spans="1:4" ht="15.75">
      <c r="A6" s="155">
        <v>2</v>
      </c>
      <c r="B6" s="138" t="s">
        <v>120</v>
      </c>
      <c r="C6" s="146">
        <v>4035050</v>
      </c>
      <c r="D6" s="121">
        <f>C6/159927586*100</f>
        <v>2.523048150054613</v>
      </c>
    </row>
    <row r="7" spans="1:4" ht="15.75">
      <c r="A7" s="131">
        <v>3</v>
      </c>
      <c r="B7" s="136" t="s">
        <v>98</v>
      </c>
      <c r="C7" s="143">
        <v>3965160</v>
      </c>
      <c r="D7" s="121">
        <f>C7/159927586*100</f>
        <v>2.479347121515359</v>
      </c>
    </row>
    <row r="8" spans="1:4" ht="15.75">
      <c r="A8" s="131">
        <v>4</v>
      </c>
      <c r="B8" s="137" t="s">
        <v>114</v>
      </c>
      <c r="C8" s="144">
        <v>3956430</v>
      </c>
      <c r="D8" s="121">
        <f>C8/159927586*100</f>
        <v>2.4738884009666724</v>
      </c>
    </row>
    <row r="9" spans="1:4" ht="15.75">
      <c r="A9" s="124"/>
      <c r="B9" s="137" t="s">
        <v>115</v>
      </c>
      <c r="C9" s="145"/>
      <c r="D9" s="121"/>
    </row>
    <row r="10" spans="1:4" ht="15.75">
      <c r="A10" s="132">
        <v>5</v>
      </c>
      <c r="B10" s="136" t="s">
        <v>99</v>
      </c>
      <c r="C10" s="143">
        <v>3225770</v>
      </c>
      <c r="D10" s="121">
        <f>C10/159927586*100</f>
        <v>2.0170191276444327</v>
      </c>
    </row>
    <row r="11" spans="1:4" ht="15.75">
      <c r="A11" s="128">
        <v>6</v>
      </c>
      <c r="B11" s="136" t="s">
        <v>103</v>
      </c>
      <c r="C11" s="143">
        <v>2264000</v>
      </c>
      <c r="D11" s="121">
        <f>C11/159927586*100</f>
        <v>1.4156407012858931</v>
      </c>
    </row>
    <row r="12" spans="1:4" ht="15.75">
      <c r="A12" s="129"/>
      <c r="B12" s="139"/>
      <c r="C12" s="139"/>
      <c r="D12" s="139"/>
    </row>
    <row r="13" spans="1:4" ht="15.75">
      <c r="A13" s="133"/>
      <c r="B13" s="122"/>
      <c r="C13" s="143"/>
      <c r="D13" s="121"/>
    </row>
    <row r="14" spans="1:4" ht="15.75">
      <c r="A14" s="81"/>
      <c r="B14" s="123"/>
      <c r="C14" s="123"/>
      <c r="D14" s="123"/>
    </row>
    <row r="15" spans="1:4" ht="15.75">
      <c r="A15" s="131"/>
      <c r="B15" s="122"/>
      <c r="C15" s="122"/>
      <c r="D15" s="122"/>
    </row>
    <row r="16" spans="1:4" ht="15.75">
      <c r="A16" s="131"/>
      <c r="B16" s="140"/>
      <c r="C16" s="145"/>
      <c r="D16" s="121"/>
    </row>
    <row r="17" spans="1:4" ht="16.5" thickBot="1">
      <c r="A17" s="134"/>
      <c r="B17" s="141"/>
      <c r="C17" s="147"/>
      <c r="D17" s="127"/>
    </row>
    <row r="18" spans="1:4" ht="16.5" thickBot="1">
      <c r="A18" s="177" t="s">
        <v>48</v>
      </c>
      <c r="B18" s="178"/>
      <c r="C18" s="125">
        <f>SUM(C5:C16)</f>
        <v>23270487</v>
      </c>
      <c r="D18" s="126">
        <f>+C18/159927586*100</f>
        <v>14.550639812696229</v>
      </c>
    </row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</sheetData>
  <mergeCells count="3">
    <mergeCell ref="A18:B18"/>
    <mergeCell ref="B1:D1"/>
    <mergeCell ref="B2:D2"/>
  </mergeCells>
  <conditionalFormatting sqref="D16:D17 D13 D5:D11">
    <cfRule type="cellIs" priority="1" dxfId="0" operator="lessThan" stopIfTrue="1">
      <formula>1</formula>
    </cfRule>
  </conditionalFormatting>
  <printOptions/>
  <pageMargins left="0.17" right="0.16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B10" sqref="B9:B10"/>
    </sheetView>
  </sheetViews>
  <sheetFormatPr defaultColWidth="9.140625" defaultRowHeight="12.75" zeroHeight="1"/>
  <cols>
    <col min="1" max="1" width="9.140625" style="12" customWidth="1"/>
    <col min="2" max="2" width="51.140625" style="10" customWidth="1"/>
    <col min="3" max="3" width="28.7109375" style="10" customWidth="1"/>
    <col min="4" max="4" width="29.28125" style="10" customWidth="1"/>
    <col min="5" max="16384" width="0" style="10" hidden="1" customWidth="1"/>
  </cols>
  <sheetData>
    <row r="1" spans="1:4" ht="15.75">
      <c r="A1" s="11" t="s">
        <v>54</v>
      </c>
      <c r="B1" s="182" t="s">
        <v>55</v>
      </c>
      <c r="C1" s="182"/>
      <c r="D1" s="182"/>
    </row>
    <row r="2" ht="16.5" thickBot="1"/>
    <row r="3" spans="1:4" ht="55.5" customHeight="1" thickBot="1">
      <c r="A3" s="20" t="s">
        <v>44</v>
      </c>
      <c r="B3" s="21" t="s">
        <v>45</v>
      </c>
      <c r="C3" s="41" t="s">
        <v>56</v>
      </c>
      <c r="D3" s="40" t="s">
        <v>57</v>
      </c>
    </row>
    <row r="4" spans="1:4" ht="15.75">
      <c r="A4" s="46">
        <v>1</v>
      </c>
      <c r="B4" s="47" t="s">
        <v>97</v>
      </c>
      <c r="C4" s="45" t="s">
        <v>97</v>
      </c>
      <c r="D4" s="45" t="s">
        <v>97</v>
      </c>
    </row>
    <row r="5" spans="1:4" ht="16.5" thickBot="1">
      <c r="A5" s="180" t="s">
        <v>48</v>
      </c>
      <c r="B5" s="181"/>
      <c r="C5" s="44">
        <f>SUM(C4:C4)</f>
        <v>0</v>
      </c>
      <c r="D5" s="42">
        <f>SUM(D4:D4)</f>
        <v>0</v>
      </c>
    </row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</sheetData>
  <mergeCells count="2">
    <mergeCell ref="A5:B5"/>
    <mergeCell ref="B1:D1"/>
  </mergeCells>
  <printOptions/>
  <pageMargins left="0.17" right="0.18" top="1" bottom="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"/>
  <sheetViews>
    <sheetView view="pageBreakPreview" zoomScale="60" workbookViewId="0" topLeftCell="A1">
      <pane ySplit="3" topLeftCell="BM4" activePane="bottomLeft" state="frozen"/>
      <selection pane="topLeft" activeCell="A1" sqref="A1"/>
      <selection pane="bottomLeft" activeCell="E16" sqref="E16"/>
    </sheetView>
  </sheetViews>
  <sheetFormatPr defaultColWidth="9.140625" defaultRowHeight="12.75" zeroHeight="1"/>
  <cols>
    <col min="1" max="1" width="9.140625" style="12" customWidth="1"/>
    <col min="2" max="2" width="25.8515625" style="10" bestFit="1" customWidth="1"/>
    <col min="3" max="3" width="19.00390625" style="10" bestFit="1" customWidth="1"/>
    <col min="4" max="4" width="24.28125" style="10" bestFit="1" customWidth="1"/>
    <col min="5" max="5" width="37.421875" style="10" customWidth="1"/>
    <col min="6" max="16384" width="0" style="10" hidden="1" customWidth="1"/>
  </cols>
  <sheetData>
    <row r="1" spans="1:5" ht="15.75">
      <c r="A1" s="11" t="s">
        <v>58</v>
      </c>
      <c r="B1" s="182" t="s">
        <v>59</v>
      </c>
      <c r="C1" s="182"/>
      <c r="D1" s="182"/>
      <c r="E1" s="182"/>
    </row>
    <row r="2" ht="16.5" thickBot="1"/>
    <row r="3" spans="1:5" ht="96.75" customHeight="1">
      <c r="A3" s="20" t="s">
        <v>44</v>
      </c>
      <c r="B3" s="26" t="s">
        <v>60</v>
      </c>
      <c r="C3" s="33" t="s">
        <v>63</v>
      </c>
      <c r="D3" s="37" t="s">
        <v>61</v>
      </c>
      <c r="E3" s="38" t="s">
        <v>62</v>
      </c>
    </row>
    <row r="4" spans="1:5" ht="15.75">
      <c r="A4" s="29">
        <v>1</v>
      </c>
      <c r="B4" s="15" t="s">
        <v>97</v>
      </c>
      <c r="C4" s="34" t="s">
        <v>97</v>
      </c>
      <c r="D4" s="29" t="s">
        <v>97</v>
      </c>
      <c r="E4" s="31" t="s">
        <v>97</v>
      </c>
    </row>
    <row r="5" spans="1:5" ht="15.75">
      <c r="A5" s="30"/>
      <c r="B5" s="2"/>
      <c r="C5" s="35"/>
      <c r="D5" s="30"/>
      <c r="E5" s="31"/>
    </row>
    <row r="6" spans="1:5" ht="16.5" thickBot="1">
      <c r="A6" s="180" t="s">
        <v>48</v>
      </c>
      <c r="B6" s="183"/>
      <c r="C6" s="36">
        <f>SUM(C4:C5)</f>
        <v>0</v>
      </c>
      <c r="D6" s="39">
        <f>SUM(D4:D5)</f>
        <v>0</v>
      </c>
      <c r="E6" s="32">
        <f>SUM(E4:E5)</f>
        <v>0</v>
      </c>
    </row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</sheetData>
  <mergeCells count="2">
    <mergeCell ref="A6:B6"/>
    <mergeCell ref="B1:E1"/>
  </mergeCells>
  <printOptions/>
  <pageMargins left="0.21" right="0.16" top="0.48" bottom="1" header="0.5" footer="0.5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pane ySplit="4" topLeftCell="BM65536" activePane="bottomLeft" state="frozen"/>
      <selection pane="topLeft" activeCell="A1" sqref="A1"/>
      <selection pane="bottomLeft" activeCell="D12" sqref="D12"/>
    </sheetView>
  </sheetViews>
  <sheetFormatPr defaultColWidth="9.140625" defaultRowHeight="12.75" zeroHeight="1"/>
  <cols>
    <col min="1" max="1" width="8.57421875" style="12" customWidth="1"/>
    <col min="2" max="2" width="14.421875" style="10" customWidth="1"/>
    <col min="3" max="3" width="17.8515625" style="10" customWidth="1"/>
    <col min="4" max="4" width="17.00390625" style="10" customWidth="1"/>
    <col min="5" max="5" width="31.7109375" style="10" customWidth="1"/>
    <col min="6" max="16384" width="0" style="10" hidden="1" customWidth="1"/>
  </cols>
  <sheetData>
    <row r="1" spans="1:5" ht="15.75">
      <c r="A1" s="11" t="s">
        <v>64</v>
      </c>
      <c r="B1" s="179" t="s">
        <v>65</v>
      </c>
      <c r="C1" s="179"/>
      <c r="D1" s="179"/>
      <c r="E1" s="179"/>
    </row>
    <row r="2" spans="2:5" ht="15.75">
      <c r="B2" s="179" t="s">
        <v>66</v>
      </c>
      <c r="C2" s="179"/>
      <c r="D2" s="179"/>
      <c r="E2" s="179"/>
    </row>
    <row r="3" ht="16.5" thickBot="1"/>
    <row r="4" spans="1:5" ht="64.5" thickBot="1">
      <c r="A4" s="23" t="s">
        <v>44</v>
      </c>
      <c r="B4" s="22" t="s">
        <v>67</v>
      </c>
      <c r="C4" s="22" t="s">
        <v>60</v>
      </c>
      <c r="D4" s="22" t="s">
        <v>68</v>
      </c>
      <c r="E4" s="22" t="s">
        <v>62</v>
      </c>
    </row>
    <row r="5" spans="1:5" ht="15.75">
      <c r="A5" s="16">
        <v>1</v>
      </c>
      <c r="B5" s="16" t="s">
        <v>97</v>
      </c>
      <c r="C5" s="16" t="s">
        <v>97</v>
      </c>
      <c r="D5" s="16" t="s">
        <v>97</v>
      </c>
      <c r="E5" s="4" t="s">
        <v>97</v>
      </c>
    </row>
    <row r="6" spans="1:5" ht="15.75">
      <c r="A6" s="3"/>
      <c r="B6" s="2"/>
      <c r="C6" s="3"/>
      <c r="D6" s="3"/>
      <c r="E6" s="4"/>
    </row>
    <row r="7" spans="1:5" ht="15.75">
      <c r="A7" s="27" t="s">
        <v>48</v>
      </c>
      <c r="B7" s="28"/>
      <c r="C7" s="17"/>
      <c r="D7" s="17">
        <f>SUM(D5:D6)</f>
        <v>0</v>
      </c>
      <c r="E7" s="18">
        <f>SUM(E5:E6)</f>
        <v>0</v>
      </c>
    </row>
    <row r="8" ht="15.75"/>
    <row r="9" ht="15.75"/>
    <row r="10" ht="15.75"/>
    <row r="11" ht="15.75"/>
    <row r="12" ht="15.75"/>
    <row r="13" ht="15.75"/>
    <row r="14" ht="15.75"/>
    <row r="15" ht="15.75"/>
    <row r="16" ht="15.75"/>
  </sheetData>
  <sheetProtection/>
  <mergeCells count="2">
    <mergeCell ref="B1:E1"/>
    <mergeCell ref="B2:E2"/>
  </mergeCells>
  <conditionalFormatting sqref="E5:E6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lalit.ahuja</cp:lastModifiedBy>
  <cp:lastPrinted>2008-10-13T10:07:01Z</cp:lastPrinted>
  <dcterms:created xsi:type="dcterms:W3CDTF">2006-04-20T04:05:11Z</dcterms:created>
  <dcterms:modified xsi:type="dcterms:W3CDTF">2008-10-20T12:43:43Z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