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0">'SH._PATTERN'!$A$2:$BH$69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<sst xmlns="http://schemas.openxmlformats.org/spreadsheetml/2006/main" count="212" uniqueCount="174">
  <si>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</si>
  <si>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</si>
  <si>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</si>
  <si>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</si>
  <si>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</si>
  <si>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</si>
  <si>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</si>
  <si>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</si>
  <si>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</si>
  <si>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</si>
  <si>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</si>
  <si>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</si>
  <si>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</si>
  <si>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</si>
  <si>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</si>
  <si>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</si>
  <si>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</si>
  <si>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</si>
  <si>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</si>
  <si>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</si>
  <si>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</si>
  <si>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</si>
  <si>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</si>
  <si>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</si>
  <si>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</si>
  <si>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</si>
  <si>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</si>
  <si>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</si>
  <si>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</si>
  <si>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</si>
  <si>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</si>
  <si>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</si>
  <si>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</si>
  <si>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</si>
  <si>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</si>
  <si>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</si>
  <si>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</si>
  <si>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</si>
  <si>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</si>
  <si>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</si>
  <si>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</si>
  <si>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</si>
  <si>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</si>
  <si>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</si>
  <si>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</si>
  <si>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</si>
  <si>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</si>
  <si>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</si>
  <si>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</si>
  <si>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</si>
  <si>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</si>
  <si>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</si>
  <si>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</si>
  <si>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</si>
  <si>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</si>
  <si>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</si>
  <si>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</si>
  <si>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</si>
  <si>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</si>
  <si>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</si>
  <si>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</si>
  <si>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</si>
  <si>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</si>
  <si>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</si>
  <si>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</si>
  <si>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</si>
  <si>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</si>
  <si>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</si>
  <si>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</si>
  <si>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</si>
  <si>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</si>
  <si>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</si>
  <si>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</si>
  <si>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</si>
  <si>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</si>
  <si>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</si>
  <si>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</si>
  <si>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</si>
  <si>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</si>
  <si>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</si>
  <si>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</si>
  <si>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</si>
  <si>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</si>
  <si>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</si>
  <si>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</si>
  <si>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</si>
  <si>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</si>
  <si>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</si>
  <si>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</si>
  <si>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</si>
  <si>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</si>
  <si>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</si>
  <si>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</si>
  <si>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Director &amp; Relatives ( Not in contrl of the Company)</t>
  </si>
  <si>
    <t>NRI's/ OCB</t>
  </si>
  <si>
    <t>ASAHI INDIA GLASS LTD.</t>
  </si>
  <si>
    <t>B M LABROO</t>
  </si>
  <si>
    <t>SANJAY LABROO</t>
  </si>
  <si>
    <t>NIL</t>
  </si>
  <si>
    <t>SHANKAR RESOURCES PVT.  LTD.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</si>
  <si>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</si>
  <si>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</si>
  <si>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</si>
  <si>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</si>
  <si>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</si>
  <si>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</si>
  <si>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</si>
  <si>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</si>
  <si>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</si>
  <si>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</si>
  <si>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Individuals/ Hindu Undivided Family*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</si>
  <si>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</si>
  <si>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</si>
  <si>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</si>
  <si>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</si>
  <si>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SMALLCAP WORLD FUND, INC</t>
  </si>
  <si>
    <t>RELIANCE CAPITAL TRUSTEE CO. LTD. - A/C</t>
  </si>
  <si>
    <t>RELIANCE TAX SAVER (ELSS) FUND</t>
  </si>
  <si>
    <t>RELIGARE SECURITIES LTD.</t>
  </si>
  <si>
    <t>MARUTI SUZUKI INDIA LIMITED</t>
  </si>
  <si>
    <t>31st March, 2008</t>
  </si>
  <si>
    <t xml:space="preserve">Any Other </t>
  </si>
  <si>
    <t>Trusts</t>
  </si>
  <si>
    <t>JM FINANCIAL SERVICES PRIVATE LIMITED</t>
  </si>
  <si>
    <t>DETAILS OF RELATIVES/ ASSOCIATES OF LABROO FAMILY</t>
  </si>
  <si>
    <t>AJAY LABROO</t>
  </si>
  <si>
    <t>ANEESHA LABROO</t>
  </si>
  <si>
    <t>KANTA LABROO</t>
  </si>
  <si>
    <t>KESHUB MAHINDRA</t>
  </si>
  <si>
    <t>LEENA S LABROO</t>
  </si>
  <si>
    <t>LOVELEENA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</si>
  <si>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</si>
  <si>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</si>
  <si>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</si>
  <si>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</si>
  <si>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</si>
  <si>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</si>
  <si>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</si>
  <si>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</si>
  <si>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</si>
  <si>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</si>
  <si>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</si>
  <si>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</si>
  <si>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</si>
  <si>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</si>
  <si>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</si>
  <si>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</si>
  <si>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</si>
  <si>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</si>
  <si>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SATYA NAND</t>
  </si>
  <si>
    <t>SATYANAND KARTA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</si>
  <si>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</si>
  <si>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</si>
  <si>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</si>
  <si>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</si>
  <si>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</si>
  <si>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</si>
  <si>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</si>
  <si>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</si>
  <si>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PYARE LAL SAFAYA</t>
  </si>
  <si>
    <t>ABHINAV AGARWAL U/G SABINA AGARWAL</t>
  </si>
  <si>
    <t>BHARAT KAPOOR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</si>
  <si>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</si>
  <si>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</si>
  <si>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</si>
  <si>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</si>
  <si>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</si>
  <si>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</si>
  <si>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NEIRAH BHARGAVA</t>
  </si>
  <si>
    <t>PUSHKAR N KAUL</t>
  </si>
  <si>
    <t>SHASHI PALAMAND</t>
  </si>
  <si>
    <t>SURYANARAYANA RAO PALAMAND</t>
  </si>
  <si>
    <t xml:space="preserve">Category of Shareholders (Promoters / Public) </t>
  </si>
  <si>
    <t>(c-iii)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</si>
</sst>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;\(0.0\)"/>
    <numFmt numFmtId="180" formatCode="0.000_);\(0.000\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2" fontId="6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vertical="top" wrapText="1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 horizontal="center"/>
      <protection/>
    </xf>
    <xf numFmtId="2" fontId="6" fillId="2" borderId="10" xfId="0" applyNumberFormat="1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69" fontId="1" fillId="0" borderId="22" xfId="0" applyNumberFormat="1" applyFont="1" applyBorder="1" applyAlignment="1">
      <alignment horizontal="center"/>
    </xf>
    <xf numFmtId="0" fontId="4" fillId="0" borderId="23" xfId="0" applyFont="1" applyBorder="1" applyAlignment="1" applyProtection="1">
      <alignment/>
      <protection/>
    </xf>
    <xf numFmtId="169" fontId="1" fillId="0" borderId="1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2" fontId="2" fillId="0" borderId="24" xfId="0" applyNumberFormat="1" applyFont="1" applyBorder="1" applyAlignment="1" applyProtection="1">
      <alignment horizontal="center"/>
      <protection/>
    </xf>
    <xf numFmtId="2" fontId="2" fillId="0" borderId="25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" fontId="2" fillId="0" borderId="26" xfId="0" applyNumberFormat="1" applyFont="1" applyBorder="1" applyAlignment="1" applyProtection="1">
      <alignment horizontal="center"/>
      <protection/>
    </xf>
    <xf numFmtId="1" fontId="2" fillId="0" borderId="14" xfId="0" applyNumberFormat="1" applyFont="1" applyBorder="1" applyAlignment="1" applyProtection="1">
      <alignment horizontal="center"/>
      <protection/>
    </xf>
    <xf numFmtId="1" fontId="2" fillId="0" borderId="15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170" fontId="1" fillId="0" borderId="27" xfId="0" applyNumberFormat="1" applyFont="1" applyBorder="1" applyAlignment="1">
      <alignment horizontal="left"/>
    </xf>
    <xf numFmtId="170" fontId="1" fillId="0" borderId="13" xfId="0" applyNumberFormat="1" applyFont="1" applyBorder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0" fontId="1" fillId="0" borderId="28" xfId="0" applyFont="1" applyBorder="1" applyAlignment="1" applyProtection="1">
      <alignment horizontal="center"/>
      <protection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29" xfId="0" applyNumberFormat="1" applyFon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1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4" fillId="0" borderId="27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2" fontId="2" fillId="0" borderId="18" xfId="0" applyNumberFormat="1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9" fontId="4" fillId="0" borderId="0" xfId="0" applyNumberFormat="1" applyFont="1" applyAlignment="1" applyProtection="1">
      <alignment/>
      <protection/>
    </xf>
    <xf numFmtId="170" fontId="1" fillId="0" borderId="32" xfId="0" applyNumberFormat="1" applyFont="1" applyBorder="1" applyAlignment="1">
      <alignment horizontal="left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3" fontId="1" fillId="0" borderId="33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  <protection/>
    </xf>
    <xf numFmtId="2" fontId="1" fillId="0" borderId="34" xfId="0" applyNumberFormat="1" applyFont="1" applyFill="1" applyBorder="1" applyAlignment="1">
      <alignment horizontal="center"/>
    </xf>
    <xf numFmtId="0" fontId="2" fillId="0" borderId="9" xfId="0" applyFont="1" applyBorder="1" applyAlignment="1" applyProtection="1">
      <alignment vertical="top" wrapText="1"/>
      <protection/>
    </xf>
    <xf numFmtId="0" fontId="1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9" xfId="0" applyFont="1" applyBorder="1" applyAlignment="1" applyProtection="1">
      <alignment vertical="top"/>
      <protection/>
    </xf>
    <xf numFmtId="0" fontId="2" fillId="0" borderId="35" xfId="0" applyFont="1" applyBorder="1" applyAlignment="1" applyProtection="1">
      <alignment vertical="top" wrapText="1"/>
      <protection/>
    </xf>
    <xf numFmtId="2" fontId="1" fillId="0" borderId="37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center" wrapText="1"/>
      <protection/>
    </xf>
    <xf numFmtId="0" fontId="1" fillId="0" borderId="2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/>
    </xf>
    <xf numFmtId="2" fontId="1" fillId="0" borderId="39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top"/>
      <protection/>
    </xf>
    <xf numFmtId="0" fontId="2" fillId="0" borderId="9" xfId="0" applyFont="1" applyBorder="1" applyAlignment="1" applyProtection="1">
      <alignment horizontal="center"/>
      <protection/>
    </xf>
    <xf numFmtId="2" fontId="2" fillId="0" borderId="8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2" fontId="1" fillId="0" borderId="13" xfId="0" applyNumberFormat="1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/>
      <protection/>
    </xf>
    <xf numFmtId="0" fontId="6" fillId="2" borderId="2" xfId="0" applyFont="1" applyFill="1" applyBorder="1" applyAlignment="1" applyProtection="1">
      <alignment vertical="top" wrapText="1"/>
      <protection/>
    </xf>
    <xf numFmtId="0" fontId="6" fillId="0" borderId="2" xfId="0" applyFont="1" applyFill="1" applyBorder="1" applyAlignment="1" applyProtection="1">
      <alignment vertical="top" wrapText="1"/>
      <protection/>
    </xf>
    <xf numFmtId="0" fontId="8" fillId="0" borderId="2" xfId="0" applyFont="1" applyFill="1" applyBorder="1" applyAlignment="1" applyProtection="1">
      <alignment vertical="top" wrapText="1"/>
      <protection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/>
    </xf>
    <xf numFmtId="0" fontId="8" fillId="2" borderId="2" xfId="0" applyFont="1" applyFill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 vertical="top" wrapText="1"/>
      <protection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8" fillId="0" borderId="22" xfId="0" applyFont="1" applyFill="1" applyBorder="1" applyAlignment="1" applyProtection="1">
      <alignment horizontal="center" vertical="top" wrapText="1"/>
      <protection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2" borderId="22" xfId="0" applyFont="1" applyFill="1" applyBorder="1" applyAlignment="1" applyProtection="1">
      <alignment horizontal="center" vertical="top" wrapText="1"/>
      <protection/>
    </xf>
    <xf numFmtId="0" fontId="1" fillId="2" borderId="22" xfId="0" applyFont="1" applyFill="1" applyBorder="1" applyAlignment="1" applyProtection="1">
      <alignment horizontal="center" vertical="top" wrapText="1"/>
      <protection/>
    </xf>
    <xf numFmtId="0" fontId="8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/>
      <protection/>
    </xf>
    <xf numFmtId="0" fontId="12" fillId="0" borderId="7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18" xfId="0" applyFont="1" applyBorder="1" applyAlignment="1" applyProtection="1">
      <alignment horizontal="center" vertical="top"/>
      <protection/>
    </xf>
    <xf numFmtId="0" fontId="6" fillId="2" borderId="22" xfId="0" applyFont="1" applyFill="1" applyBorder="1" applyAlignment="1" applyProtection="1">
      <alignment vertical="top" wrapText="1"/>
      <protection/>
    </xf>
    <xf numFmtId="0" fontId="6" fillId="2" borderId="2" xfId="0" applyFont="1" applyFill="1" applyBorder="1" applyAlignment="1" applyProtection="1">
      <alignment vertical="top" wrapText="1"/>
      <protection/>
    </xf>
    <xf numFmtId="0" fontId="6" fillId="2" borderId="1" xfId="0" applyFont="1" applyFill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vertical="top" wrapText="1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2" fontId="3" fillId="0" borderId="42" xfId="0" applyNumberFormat="1" applyFont="1" applyBorder="1" applyAlignment="1" applyProtection="1">
      <alignment horizontal="center"/>
      <protection locked="0"/>
    </xf>
    <xf numFmtId="2" fontId="3" fillId="0" borderId="18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170" fontId="4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1419225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SheetLayoutView="75" workbookViewId="0" topLeftCell="A1">
      <selection activeCell="C1" sqref="C1"/>
    </sheetView>
  </sheetViews>
  <sheetFormatPr defaultColWidth="9.140625" defaultRowHeight="12.75" customHeight="1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5" width="14.421875" style="3" customWidth="1"/>
    <col min="6" max="6" width="14.00390625" style="4" customWidth="1"/>
    <col min="7" max="7" width="14.8515625" style="4" customWidth="1"/>
    <col min="8" max="16384" width="0" style="2" hidden="1" customWidth="1"/>
  </cols>
  <sheetData>
    <row r="1" spans="1:8" ht="105" customHeight="1" thickBot="1">
      <c r="A1" s="175"/>
      <c r="B1" s="176"/>
      <c r="C1" s="176"/>
      <c r="D1" s="175"/>
      <c r="E1" s="175"/>
      <c r="F1" s="177"/>
      <c r="G1" s="177"/>
      <c r="H1" s="5"/>
    </row>
    <row r="2" spans="1:8" ht="15.75">
      <c r="A2" s="144" t="s">
        <v>102</v>
      </c>
      <c r="B2" s="154" t="s">
        <v>75</v>
      </c>
      <c r="C2" s="154"/>
      <c r="D2" s="154"/>
      <c r="E2" s="154"/>
      <c r="F2" s="154"/>
      <c r="G2" s="155"/>
      <c r="H2" s="5"/>
    </row>
    <row r="3" spans="1:8" ht="10.5" customHeight="1" thickBot="1">
      <c r="A3" s="88"/>
      <c r="B3" s="156"/>
      <c r="C3" s="156"/>
      <c r="D3" s="156"/>
      <c r="E3" s="156"/>
      <c r="F3" s="156"/>
      <c r="G3" s="157"/>
      <c r="H3" s="5"/>
    </row>
    <row r="4" spans="1:8" ht="15.75" customHeight="1">
      <c r="A4" s="88"/>
      <c r="B4" s="135" t="s">
        <v>76</v>
      </c>
      <c r="C4" s="161" t="s">
        <v>95</v>
      </c>
      <c r="D4" s="161"/>
      <c r="E4" s="161"/>
      <c r="F4" s="161"/>
      <c r="G4" s="40"/>
      <c r="H4" s="5"/>
    </row>
    <row r="5" spans="1:8" ht="12" customHeight="1" thickBot="1">
      <c r="A5" s="88"/>
      <c r="B5" s="41"/>
      <c r="C5" s="41"/>
      <c r="D5" s="42"/>
      <c r="E5" s="42"/>
      <c r="F5" s="43"/>
      <c r="G5" s="44"/>
      <c r="H5" s="5"/>
    </row>
    <row r="6" spans="1:8" ht="18.75" customHeight="1" thickBot="1">
      <c r="A6" s="88"/>
      <c r="B6" s="133" t="s">
        <v>77</v>
      </c>
      <c r="C6" s="45" t="s">
        <v>101</v>
      </c>
      <c r="D6" s="163" t="s">
        <v>78</v>
      </c>
      <c r="E6" s="164"/>
      <c r="F6" s="165" t="s">
        <v>120</v>
      </c>
      <c r="G6" s="166"/>
      <c r="H6" s="5"/>
    </row>
    <row r="7" spans="1:8" ht="15" customHeight="1">
      <c r="A7" s="88"/>
      <c r="B7" s="136"/>
      <c r="C7" s="8"/>
      <c r="D7" s="9"/>
      <c r="E7" s="6"/>
      <c r="F7" s="7"/>
      <c r="G7" s="35"/>
      <c r="H7" s="5"/>
    </row>
    <row r="8" spans="1:8" s="1" customFormat="1" ht="48" customHeight="1">
      <c r="A8" s="158" t="s">
        <v>71</v>
      </c>
      <c r="B8" s="159" t="s">
        <v>74</v>
      </c>
      <c r="C8" s="160" t="s">
        <v>73</v>
      </c>
      <c r="D8" s="160" t="s">
        <v>31</v>
      </c>
      <c r="E8" s="160" t="s">
        <v>72</v>
      </c>
      <c r="F8" s="160" t="s">
        <v>0</v>
      </c>
      <c r="G8" s="162"/>
      <c r="H8" s="33"/>
    </row>
    <row r="9" spans="1:8" s="1" customFormat="1" ht="47.25" customHeight="1">
      <c r="A9" s="158"/>
      <c r="B9" s="159"/>
      <c r="C9" s="160"/>
      <c r="D9" s="160"/>
      <c r="E9" s="160"/>
      <c r="F9" s="14" t="s">
        <v>90</v>
      </c>
      <c r="G9" s="36" t="s">
        <v>1</v>
      </c>
      <c r="H9" s="33"/>
    </row>
    <row r="10" spans="1:8" ht="28.5">
      <c r="A10" s="145" t="s">
        <v>2</v>
      </c>
      <c r="B10" s="137" t="s">
        <v>91</v>
      </c>
      <c r="C10" s="3"/>
      <c r="D10" s="3" t="s">
        <v>29</v>
      </c>
      <c r="G10" s="25"/>
      <c r="H10" s="5"/>
    </row>
    <row r="11" spans="1:8" ht="12.75">
      <c r="A11" s="146">
        <v>1</v>
      </c>
      <c r="B11" s="138" t="s">
        <v>3</v>
      </c>
      <c r="C11" s="71"/>
      <c r="D11" s="71"/>
      <c r="E11" s="71"/>
      <c r="F11" s="72"/>
      <c r="G11" s="73"/>
      <c r="H11" s="5"/>
    </row>
    <row r="12" spans="1:8" ht="12.75">
      <c r="A12" s="147" t="s">
        <v>4</v>
      </c>
      <c r="B12" s="139" t="s">
        <v>110</v>
      </c>
      <c r="C12" s="74">
        <v>44</v>
      </c>
      <c r="D12" s="74">
        <v>29713508</v>
      </c>
      <c r="E12" s="74">
        <v>26760468</v>
      </c>
      <c r="F12" s="72">
        <f>(D12*100)/$D$64</f>
        <v>18.57935128214841</v>
      </c>
      <c r="G12" s="73">
        <f>(D12*100)/$D$68</f>
        <v>18.57935128214841</v>
      </c>
      <c r="H12" s="5"/>
    </row>
    <row r="13" spans="1:8" ht="12.75">
      <c r="A13" s="147" t="s">
        <v>5</v>
      </c>
      <c r="B13" s="139" t="s">
        <v>6</v>
      </c>
      <c r="C13" s="74">
        <v>0</v>
      </c>
      <c r="D13" s="74">
        <v>0</v>
      </c>
      <c r="E13" s="74">
        <v>0</v>
      </c>
      <c r="F13" s="72">
        <f aca="true" t="shared" si="0" ref="F13:F18">(D13*100)/$D$64</f>
        <v>0</v>
      </c>
      <c r="G13" s="73">
        <f aca="true" t="shared" si="1" ref="G13:G18">(D13*100)/$D$68</f>
        <v>0</v>
      </c>
      <c r="H13" s="5"/>
    </row>
    <row r="14" spans="1:8" ht="12.75">
      <c r="A14" s="147" t="s">
        <v>7</v>
      </c>
      <c r="B14" s="139" t="s">
        <v>8</v>
      </c>
      <c r="C14" s="74">
        <v>2</v>
      </c>
      <c r="D14" s="74">
        <v>18218000</v>
      </c>
      <c r="E14" s="74">
        <v>378000</v>
      </c>
      <c r="F14" s="72">
        <v>11.39</v>
      </c>
      <c r="G14" s="73">
        <v>11.39</v>
      </c>
      <c r="H14" s="5"/>
    </row>
    <row r="15" spans="1:8" ht="12.75">
      <c r="A15" s="147" t="s">
        <v>84</v>
      </c>
      <c r="B15" s="139" t="s">
        <v>9</v>
      </c>
      <c r="C15" s="74">
        <v>0</v>
      </c>
      <c r="D15" s="74">
        <v>0</v>
      </c>
      <c r="E15" s="74">
        <v>0</v>
      </c>
      <c r="F15" s="72">
        <f t="shared" si="0"/>
        <v>0</v>
      </c>
      <c r="G15" s="73">
        <f t="shared" si="1"/>
        <v>0</v>
      </c>
      <c r="H15" s="5"/>
    </row>
    <row r="16" spans="1:8" ht="12.75">
      <c r="A16" s="147" t="s">
        <v>10</v>
      </c>
      <c r="B16" s="139" t="s">
        <v>112</v>
      </c>
      <c r="C16" s="71">
        <v>0</v>
      </c>
      <c r="D16" s="71">
        <v>0</v>
      </c>
      <c r="E16" s="71">
        <v>0</v>
      </c>
      <c r="F16" s="72">
        <v>0</v>
      </c>
      <c r="G16" s="73">
        <v>0</v>
      </c>
      <c r="H16" s="5"/>
    </row>
    <row r="17" spans="1:8" ht="12.75">
      <c r="A17" s="148" t="s">
        <v>85</v>
      </c>
      <c r="B17" s="140"/>
      <c r="C17" s="74">
        <v>0</v>
      </c>
      <c r="D17" s="74">
        <v>0</v>
      </c>
      <c r="E17" s="74">
        <v>0</v>
      </c>
      <c r="F17" s="72">
        <f t="shared" si="0"/>
        <v>0</v>
      </c>
      <c r="G17" s="73">
        <f t="shared" si="1"/>
        <v>0</v>
      </c>
      <c r="H17" s="5"/>
    </row>
    <row r="18" spans="1:8" ht="12.75">
      <c r="A18" s="148" t="s">
        <v>86</v>
      </c>
      <c r="B18" s="140"/>
      <c r="C18" s="74">
        <v>0</v>
      </c>
      <c r="D18" s="74">
        <v>0</v>
      </c>
      <c r="E18" s="74">
        <v>0</v>
      </c>
      <c r="F18" s="72">
        <f t="shared" si="0"/>
        <v>0</v>
      </c>
      <c r="G18" s="73">
        <f t="shared" si="1"/>
        <v>0</v>
      </c>
      <c r="H18" s="5"/>
    </row>
    <row r="19" spans="1:8" ht="12.75">
      <c r="A19" s="146"/>
      <c r="B19" s="138" t="s">
        <v>35</v>
      </c>
      <c r="C19" s="75">
        <f>SUM(C12:C18)</f>
        <v>46</v>
      </c>
      <c r="D19" s="75">
        <f>SUM(D12:D18)</f>
        <v>47931508</v>
      </c>
      <c r="E19" s="75">
        <f>SUM(E12:E18)</f>
        <v>27138468</v>
      </c>
      <c r="F19" s="76">
        <f>SUM(F12:F18)</f>
        <v>29.96935128214841</v>
      </c>
      <c r="G19" s="77">
        <f>SUM(G12:G18)</f>
        <v>29.96935128214841</v>
      </c>
      <c r="H19" s="5"/>
    </row>
    <row r="20" spans="1:8" ht="12.75">
      <c r="A20" s="146"/>
      <c r="B20" s="139"/>
      <c r="C20" s="71"/>
      <c r="D20" s="71"/>
      <c r="E20" s="71"/>
      <c r="F20" s="72"/>
      <c r="G20" s="73"/>
      <c r="H20" s="5"/>
    </row>
    <row r="21" spans="1:8" ht="12.75">
      <c r="A21" s="146">
        <v>2</v>
      </c>
      <c r="B21" s="138" t="s">
        <v>11</v>
      </c>
      <c r="C21" s="71"/>
      <c r="D21" s="71"/>
      <c r="E21" s="71"/>
      <c r="F21" s="72"/>
      <c r="G21" s="73"/>
      <c r="H21" s="5"/>
    </row>
    <row r="22" spans="1:8" ht="38.25">
      <c r="A22" s="147" t="s">
        <v>36</v>
      </c>
      <c r="B22" s="139" t="s">
        <v>103</v>
      </c>
      <c r="C22" s="78">
        <v>5</v>
      </c>
      <c r="D22" s="78">
        <v>4898000</v>
      </c>
      <c r="E22" s="78">
        <v>1698000</v>
      </c>
      <c r="F22" s="79">
        <f aca="true" t="shared" si="2" ref="F22:F27">(D22*100)/$D$64</f>
        <v>3.0626361108208062</v>
      </c>
      <c r="G22" s="80">
        <f aca="true" t="shared" si="3" ref="G22:G27">(D22*100)/$D$68</f>
        <v>3.0626361108208062</v>
      </c>
      <c r="H22" s="5"/>
    </row>
    <row r="23" spans="1:8" ht="12.75">
      <c r="A23" s="147" t="s">
        <v>37</v>
      </c>
      <c r="B23" s="139" t="s">
        <v>8</v>
      </c>
      <c r="C23" s="74">
        <v>1</v>
      </c>
      <c r="D23" s="74">
        <v>35520000</v>
      </c>
      <c r="E23" s="74">
        <v>0</v>
      </c>
      <c r="F23" s="72">
        <f t="shared" si="2"/>
        <v>22.210051991905885</v>
      </c>
      <c r="G23" s="73">
        <f t="shared" si="3"/>
        <v>22.210051991905885</v>
      </c>
      <c r="H23" s="5"/>
    </row>
    <row r="24" spans="1:8" ht="12.75">
      <c r="A24" s="147" t="s">
        <v>38</v>
      </c>
      <c r="B24" s="139" t="s">
        <v>12</v>
      </c>
      <c r="C24" s="74">
        <v>0</v>
      </c>
      <c r="D24" s="74">
        <v>0</v>
      </c>
      <c r="E24" s="74">
        <v>0</v>
      </c>
      <c r="F24" s="72">
        <f t="shared" si="2"/>
        <v>0</v>
      </c>
      <c r="G24" s="73">
        <f t="shared" si="3"/>
        <v>0</v>
      </c>
      <c r="H24" s="5"/>
    </row>
    <row r="25" spans="1:8" ht="12.75">
      <c r="A25" s="147" t="s">
        <v>39</v>
      </c>
      <c r="B25" s="139" t="s">
        <v>34</v>
      </c>
      <c r="C25" s="71">
        <v>0</v>
      </c>
      <c r="D25" s="71">
        <v>0</v>
      </c>
      <c r="E25" s="71">
        <v>0</v>
      </c>
      <c r="F25" s="72">
        <f t="shared" si="2"/>
        <v>0</v>
      </c>
      <c r="G25" s="73">
        <f t="shared" si="3"/>
        <v>0</v>
      </c>
      <c r="H25" s="5"/>
    </row>
    <row r="26" spans="1:8" ht="12.75">
      <c r="A26" s="148" t="s">
        <v>80</v>
      </c>
      <c r="B26" s="140"/>
      <c r="C26" s="74">
        <v>0</v>
      </c>
      <c r="D26" s="74">
        <v>0</v>
      </c>
      <c r="E26" s="74">
        <v>0</v>
      </c>
      <c r="F26" s="72">
        <f t="shared" si="2"/>
        <v>0</v>
      </c>
      <c r="G26" s="73">
        <f t="shared" si="3"/>
        <v>0</v>
      </c>
      <c r="H26" s="5"/>
    </row>
    <row r="27" spans="1:8" ht="12.75">
      <c r="A27" s="148" t="s">
        <v>81</v>
      </c>
      <c r="B27" s="140"/>
      <c r="C27" s="74">
        <v>0</v>
      </c>
      <c r="D27" s="74">
        <v>0</v>
      </c>
      <c r="E27" s="74">
        <v>0</v>
      </c>
      <c r="F27" s="72">
        <f t="shared" si="2"/>
        <v>0</v>
      </c>
      <c r="G27" s="73">
        <f t="shared" si="3"/>
        <v>0</v>
      </c>
      <c r="H27" s="5"/>
    </row>
    <row r="28" spans="1:8" ht="12.75">
      <c r="A28" s="148"/>
      <c r="B28" s="140"/>
      <c r="C28" s="74"/>
      <c r="D28" s="74"/>
      <c r="E28" s="74"/>
      <c r="F28" s="72"/>
      <c r="G28" s="73"/>
      <c r="H28" s="5"/>
    </row>
    <row r="29" spans="1:8" ht="17.25" customHeight="1">
      <c r="A29" s="149"/>
      <c r="B29" s="141"/>
      <c r="C29" s="3"/>
      <c r="G29" s="25"/>
      <c r="H29" s="5"/>
    </row>
    <row r="30" spans="1:8" ht="12.75">
      <c r="A30" s="145"/>
      <c r="B30" s="137" t="s">
        <v>40</v>
      </c>
      <c r="C30" s="16">
        <f>SUM(C22:C29)</f>
        <v>6</v>
      </c>
      <c r="D30" s="16">
        <f>SUM(D22:D29)</f>
        <v>40418000</v>
      </c>
      <c r="E30" s="16">
        <f>SUM(E22:E29)</f>
        <v>1698000</v>
      </c>
      <c r="F30" s="17">
        <f>SUM(F22:F29)</f>
        <v>25.27268810272669</v>
      </c>
      <c r="G30" s="17">
        <f>SUM(G22:G29)</f>
        <v>25.27268810272669</v>
      </c>
      <c r="H30" s="5"/>
    </row>
    <row r="31" spans="1:8" ht="12.75">
      <c r="A31" s="145"/>
      <c r="B31" s="137"/>
      <c r="C31" s="3"/>
      <c r="H31" s="5"/>
    </row>
    <row r="32" spans="1:8" ht="25.5">
      <c r="A32" s="150"/>
      <c r="B32" s="137" t="s">
        <v>13</v>
      </c>
      <c r="C32" s="16">
        <f>C19+C30</f>
        <v>52</v>
      </c>
      <c r="D32" s="16">
        <f>(D19+D30)</f>
        <v>88349508</v>
      </c>
      <c r="E32" s="16">
        <f>E19+E30</f>
        <v>28836468</v>
      </c>
      <c r="F32" s="17">
        <f>F19+F30</f>
        <v>55.2420393848751</v>
      </c>
      <c r="G32" s="17">
        <f>G19+G30</f>
        <v>55.2420393848751</v>
      </c>
      <c r="H32" s="5"/>
    </row>
    <row r="33" spans="1:8" ht="12.75">
      <c r="A33" s="150"/>
      <c r="B33" s="137"/>
      <c r="C33" s="3"/>
      <c r="H33" s="5"/>
    </row>
    <row r="34" spans="1:8" ht="12.75">
      <c r="A34" s="145" t="s">
        <v>14</v>
      </c>
      <c r="B34" s="137" t="s">
        <v>25</v>
      </c>
      <c r="C34" s="3"/>
      <c r="H34" s="5"/>
    </row>
    <row r="35" spans="1:8" ht="12.75">
      <c r="A35" s="145">
        <v>1</v>
      </c>
      <c r="B35" s="137" t="s">
        <v>12</v>
      </c>
      <c r="C35" s="3"/>
      <c r="H35" s="5"/>
    </row>
    <row r="36" spans="1:8" ht="12.75">
      <c r="A36" s="149" t="s">
        <v>4</v>
      </c>
      <c r="B36" s="141" t="s">
        <v>41</v>
      </c>
      <c r="C36" s="15">
        <v>33</v>
      </c>
      <c r="D36" s="15">
        <v>9639900</v>
      </c>
      <c r="E36" s="15">
        <v>9627602</v>
      </c>
      <c r="F36" s="4">
        <f>(D36*100)/$D$64</f>
        <v>6.027665546080336</v>
      </c>
      <c r="G36" s="4">
        <f>(D36*100)/$D$68</f>
        <v>6.027665546080336</v>
      </c>
      <c r="H36" s="5"/>
    </row>
    <row r="37" spans="1:8" ht="15.75">
      <c r="A37" s="149" t="s">
        <v>5</v>
      </c>
      <c r="B37" s="141" t="s">
        <v>92</v>
      </c>
      <c r="C37" s="15">
        <v>23</v>
      </c>
      <c r="D37" s="15">
        <v>215152</v>
      </c>
      <c r="E37" s="15">
        <v>208858</v>
      </c>
      <c r="F37" s="4">
        <f aca="true" t="shared" si="4" ref="F37:F45">(D37*100)/$D$64</f>
        <v>0.13453088699781912</v>
      </c>
      <c r="G37" s="25">
        <f aca="true" t="shared" si="5" ref="G37:G45">(D37*100)/$D$68</f>
        <v>0.13453088699781912</v>
      </c>
      <c r="H37" s="5"/>
    </row>
    <row r="38" spans="1:8" ht="12.75">
      <c r="A38" s="149" t="s">
        <v>7</v>
      </c>
      <c r="B38" s="141" t="s">
        <v>6</v>
      </c>
      <c r="C38" s="15">
        <v>0</v>
      </c>
      <c r="D38" s="15">
        <v>0</v>
      </c>
      <c r="E38" s="15">
        <v>0</v>
      </c>
      <c r="F38" s="4">
        <f t="shared" si="4"/>
        <v>0</v>
      </c>
      <c r="G38" s="25">
        <f t="shared" si="5"/>
        <v>0</v>
      </c>
      <c r="H38" s="5"/>
    </row>
    <row r="39" spans="1:8" ht="12.75">
      <c r="A39" s="149" t="s">
        <v>26</v>
      </c>
      <c r="B39" s="141" t="s">
        <v>42</v>
      </c>
      <c r="C39" s="15">
        <v>0</v>
      </c>
      <c r="D39" s="15">
        <v>0</v>
      </c>
      <c r="E39" s="15">
        <v>0</v>
      </c>
      <c r="F39" s="4">
        <f t="shared" si="4"/>
        <v>0</v>
      </c>
      <c r="G39" s="25">
        <f t="shared" si="5"/>
        <v>0</v>
      </c>
      <c r="H39" s="5"/>
    </row>
    <row r="40" spans="1:8" ht="12.75">
      <c r="A40" s="149" t="s">
        <v>10</v>
      </c>
      <c r="B40" s="141" t="s">
        <v>27</v>
      </c>
      <c r="C40" s="15">
        <v>1</v>
      </c>
      <c r="D40" s="15">
        <v>133120</v>
      </c>
      <c r="E40" s="15">
        <v>133120</v>
      </c>
      <c r="F40" s="4">
        <f t="shared" si="4"/>
        <v>0.08323767233002567</v>
      </c>
      <c r="G40" s="25">
        <f t="shared" si="5"/>
        <v>0.08323767233002567</v>
      </c>
      <c r="H40" s="5"/>
    </row>
    <row r="41" spans="1:8" ht="12.75">
      <c r="A41" s="149" t="s">
        <v>15</v>
      </c>
      <c r="B41" s="141" t="s">
        <v>16</v>
      </c>
      <c r="C41" s="15">
        <v>19</v>
      </c>
      <c r="D41" s="15">
        <v>8723567</v>
      </c>
      <c r="E41" s="15">
        <v>8723417</v>
      </c>
      <c r="F41" s="4">
        <f t="shared" si="4"/>
        <v>5.454698103177772</v>
      </c>
      <c r="G41" s="25">
        <f t="shared" si="5"/>
        <v>5.454698103177772</v>
      </c>
      <c r="H41" s="5"/>
    </row>
    <row r="42" spans="1:8" ht="12.75">
      <c r="A42" s="149" t="s">
        <v>17</v>
      </c>
      <c r="B42" s="141" t="s">
        <v>43</v>
      </c>
      <c r="C42" s="15">
        <v>0</v>
      </c>
      <c r="D42" s="15">
        <v>0</v>
      </c>
      <c r="E42" s="15">
        <v>0</v>
      </c>
      <c r="F42" s="4">
        <f t="shared" si="4"/>
        <v>0</v>
      </c>
      <c r="G42" s="25">
        <f t="shared" si="5"/>
        <v>0</v>
      </c>
      <c r="H42" s="5"/>
    </row>
    <row r="43" spans="1:8" ht="12.75">
      <c r="A43" s="149" t="s">
        <v>18</v>
      </c>
      <c r="B43" s="140" t="s">
        <v>107</v>
      </c>
      <c r="C43" s="71">
        <v>1</v>
      </c>
      <c r="D43" s="3">
        <v>2024</v>
      </c>
      <c r="E43" s="3">
        <v>2024</v>
      </c>
      <c r="F43" s="4">
        <f t="shared" si="4"/>
        <v>0.0012655727824216643</v>
      </c>
      <c r="G43" s="25">
        <f t="shared" si="5"/>
        <v>0.0012655727824216643</v>
      </c>
      <c r="H43" s="5"/>
    </row>
    <row r="44" spans="1:8" ht="12.75">
      <c r="A44" s="151" t="s">
        <v>82</v>
      </c>
      <c r="B44" s="140" t="s">
        <v>122</v>
      </c>
      <c r="C44" s="74">
        <v>0</v>
      </c>
      <c r="D44" s="74">
        <v>0</v>
      </c>
      <c r="E44" s="74">
        <v>0</v>
      </c>
      <c r="F44" s="4">
        <f t="shared" si="4"/>
        <v>0</v>
      </c>
      <c r="G44" s="25">
        <f t="shared" si="5"/>
        <v>0</v>
      </c>
      <c r="H44" s="5"/>
    </row>
    <row r="45" spans="1:8" ht="12.75">
      <c r="A45" s="151" t="s">
        <v>83</v>
      </c>
      <c r="B45" s="142"/>
      <c r="C45" s="15">
        <v>0</v>
      </c>
      <c r="D45" s="15">
        <v>0</v>
      </c>
      <c r="E45" s="15">
        <v>0</v>
      </c>
      <c r="F45" s="4">
        <f t="shared" si="4"/>
        <v>0</v>
      </c>
      <c r="G45" s="25">
        <f t="shared" si="5"/>
        <v>0</v>
      </c>
      <c r="H45" s="5"/>
    </row>
    <row r="46" spans="1:8" ht="12.75">
      <c r="A46" s="151"/>
      <c r="B46" s="142"/>
      <c r="C46" s="15"/>
      <c r="D46" s="15"/>
      <c r="E46" s="15"/>
      <c r="G46" s="25"/>
      <c r="H46" s="5"/>
    </row>
    <row r="47" spans="1:8" ht="12.75">
      <c r="A47" s="149"/>
      <c r="B47" s="141"/>
      <c r="C47" s="3"/>
      <c r="G47" s="25"/>
      <c r="H47" s="5"/>
    </row>
    <row r="48" spans="1:8" ht="12.75">
      <c r="A48" s="150"/>
      <c r="B48" s="137" t="s">
        <v>19</v>
      </c>
      <c r="C48" s="16">
        <f>SUM(C36:C47)</f>
        <v>77</v>
      </c>
      <c r="D48" s="16">
        <f>SUM(D36:D47)</f>
        <v>18713763</v>
      </c>
      <c r="E48" s="16">
        <f>SUM(E36:E47)</f>
        <v>18695021</v>
      </c>
      <c r="F48" s="17">
        <f>SUM(F36:F47)</f>
        <v>11.701397781368374</v>
      </c>
      <c r="G48" s="37">
        <f>SUM(G36:G47)</f>
        <v>11.701397781368374</v>
      </c>
      <c r="H48" s="5"/>
    </row>
    <row r="49" spans="1:8" ht="12.75">
      <c r="A49" s="150"/>
      <c r="B49" s="137"/>
      <c r="C49" s="3"/>
      <c r="G49" s="25"/>
      <c r="H49" s="5"/>
    </row>
    <row r="50" spans="1:8" ht="12.75">
      <c r="A50" s="145" t="s">
        <v>30</v>
      </c>
      <c r="B50" s="137" t="s">
        <v>20</v>
      </c>
      <c r="C50" s="3"/>
      <c r="G50" s="25"/>
      <c r="H50" s="5"/>
    </row>
    <row r="51" spans="1:8" ht="12.75">
      <c r="A51" s="149" t="s">
        <v>4</v>
      </c>
      <c r="B51" s="141" t="s">
        <v>8</v>
      </c>
      <c r="C51" s="15">
        <v>810</v>
      </c>
      <c r="D51" s="15">
        <v>17971838</v>
      </c>
      <c r="E51" s="15">
        <v>17847017</v>
      </c>
      <c r="F51" s="4">
        <f>(D51*100)/$D$64</f>
        <v>11.237484695104445</v>
      </c>
      <c r="G51" s="25">
        <f>(D51*100)/$D$68</f>
        <v>11.237484695104445</v>
      </c>
      <c r="H51" s="5"/>
    </row>
    <row r="52" spans="1:8" ht="12.75">
      <c r="A52" s="149" t="s">
        <v>5</v>
      </c>
      <c r="B52" s="141" t="s">
        <v>70</v>
      </c>
      <c r="C52" s="3"/>
      <c r="G52" s="25"/>
      <c r="H52" s="5"/>
    </row>
    <row r="53" spans="1:8" ht="25.5">
      <c r="A53" s="88" t="s">
        <v>69</v>
      </c>
      <c r="B53" s="141" t="s">
        <v>89</v>
      </c>
      <c r="C53" s="15">
        <v>57820</v>
      </c>
      <c r="D53" s="15">
        <v>17783609</v>
      </c>
      <c r="E53" s="15">
        <v>13073108</v>
      </c>
      <c r="F53" s="4">
        <f>(D53*100)/$D$64</f>
        <v>11.119788302188217</v>
      </c>
      <c r="G53" s="25">
        <f>(D53*100)/$D$68</f>
        <v>11.119788302188217</v>
      </c>
      <c r="H53" s="5"/>
    </row>
    <row r="54" spans="1:8" ht="27.75" customHeight="1">
      <c r="A54" s="150" t="s">
        <v>79</v>
      </c>
      <c r="B54" s="141" t="s">
        <v>32</v>
      </c>
      <c r="C54" s="15">
        <v>28</v>
      </c>
      <c r="D54" s="15">
        <v>13492600</v>
      </c>
      <c r="E54" s="15">
        <v>13492600</v>
      </c>
      <c r="F54" s="4">
        <f>(D54*100)/$D$64</f>
        <v>8.4366933419479</v>
      </c>
      <c r="G54" s="25">
        <f>(D54*100)/$D$68</f>
        <v>8.4366933419479</v>
      </c>
      <c r="H54" s="5"/>
    </row>
    <row r="55" spans="1:8" ht="12.75">
      <c r="A55" s="149" t="s">
        <v>7</v>
      </c>
      <c r="B55" s="139" t="s">
        <v>121</v>
      </c>
      <c r="C55" s="71"/>
      <c r="D55" s="71"/>
      <c r="E55" s="71"/>
      <c r="F55" s="72"/>
      <c r="G55" s="73"/>
      <c r="H55" s="5"/>
    </row>
    <row r="56" spans="1:8" ht="25.5">
      <c r="A56" s="151" t="s">
        <v>87</v>
      </c>
      <c r="B56" s="142" t="s">
        <v>93</v>
      </c>
      <c r="C56" s="15">
        <v>12</v>
      </c>
      <c r="D56" s="15">
        <v>344406</v>
      </c>
      <c r="E56" s="15">
        <v>296406</v>
      </c>
      <c r="F56" s="4">
        <f>(D56*100)/$D$64</f>
        <v>0.21535121526814016</v>
      </c>
      <c r="G56" s="25">
        <f>(D56*100)/$D$68</f>
        <v>0.21535121526814016</v>
      </c>
      <c r="H56" s="5"/>
    </row>
    <row r="57" spans="1:8" ht="12.75">
      <c r="A57" s="88" t="s">
        <v>88</v>
      </c>
      <c r="B57" s="5" t="s">
        <v>122</v>
      </c>
      <c r="C57" s="15">
        <v>7</v>
      </c>
      <c r="D57" s="3">
        <v>6274</v>
      </c>
      <c r="E57" s="3">
        <v>6274</v>
      </c>
      <c r="F57" s="4">
        <f>(D57*100)/$D$64</f>
        <v>0.003923025512309052</v>
      </c>
      <c r="G57" s="25">
        <f>(D57*100)/$D$68</f>
        <v>0.003923025512309052</v>
      </c>
      <c r="H57" s="5"/>
    </row>
    <row r="58" spans="1:8" ht="12.75">
      <c r="A58" s="151" t="s">
        <v>173</v>
      </c>
      <c r="B58" s="142" t="s">
        <v>94</v>
      </c>
      <c r="C58" s="15">
        <v>279</v>
      </c>
      <c r="D58" s="15">
        <v>3265588</v>
      </c>
      <c r="E58" s="15">
        <v>2222552</v>
      </c>
      <c r="F58" s="4">
        <f>(D58*100)/$D$64</f>
        <v>2.041916645949999</v>
      </c>
      <c r="G58" s="25">
        <f>(D58*100)/$D$68</f>
        <v>2.041916645949999</v>
      </c>
      <c r="H58" s="5"/>
    </row>
    <row r="59" spans="1:8" ht="12.75">
      <c r="A59" s="149"/>
      <c r="B59" s="141"/>
      <c r="C59" s="3"/>
      <c r="G59" s="25"/>
      <c r="H59" s="5"/>
    </row>
    <row r="60" spans="1:8" s="1" customFormat="1" ht="12.75">
      <c r="A60" s="152"/>
      <c r="B60" s="137" t="s">
        <v>21</v>
      </c>
      <c r="C60" s="16">
        <f>SUM(C51:C59)</f>
        <v>58956</v>
      </c>
      <c r="D60" s="16">
        <f>SUM(D51:D59)</f>
        <v>52864315</v>
      </c>
      <c r="E60" s="54">
        <f>SUM(E51:E59)</f>
        <v>46937957</v>
      </c>
      <c r="F60" s="55">
        <f>SUM(F51:F59)</f>
        <v>33.05515722597101</v>
      </c>
      <c r="G60" s="56">
        <f>SUM(G51:G59)</f>
        <v>33.05515722597101</v>
      </c>
      <c r="H60" s="33"/>
    </row>
    <row r="61" spans="1:8" s="1" customFormat="1" ht="12.75">
      <c r="A61" s="152"/>
      <c r="B61" s="137"/>
      <c r="C61" s="3"/>
      <c r="D61" s="27"/>
      <c r="E61" s="3"/>
      <c r="F61" s="4"/>
      <c r="G61" s="25"/>
      <c r="H61" s="33"/>
    </row>
    <row r="62" spans="1:8" s="1" customFormat="1" ht="25.5">
      <c r="A62" s="153" t="s">
        <v>14</v>
      </c>
      <c r="B62" s="137" t="s">
        <v>22</v>
      </c>
      <c r="C62" s="16">
        <f>C48+C60</f>
        <v>59033</v>
      </c>
      <c r="D62" s="13">
        <f>(D48+D60)</f>
        <v>71578078</v>
      </c>
      <c r="E62" s="16">
        <f>E48+E60</f>
        <v>65632978</v>
      </c>
      <c r="F62" s="17">
        <f>+F60+F48</f>
        <v>44.75655500733939</v>
      </c>
      <c r="G62" s="37">
        <f>+G60+G48</f>
        <v>44.75655500733939</v>
      </c>
      <c r="H62" s="33"/>
    </row>
    <row r="63" spans="1:8" s="1" customFormat="1" ht="12.75">
      <c r="A63" s="152"/>
      <c r="B63" s="137"/>
      <c r="C63" s="3"/>
      <c r="D63" s="27"/>
      <c r="E63" s="3"/>
      <c r="F63" s="4"/>
      <c r="G63" s="25"/>
      <c r="H63" s="33"/>
    </row>
    <row r="64" spans="1:8" s="1" customFormat="1" ht="12.75">
      <c r="A64" s="152"/>
      <c r="B64" s="137" t="s">
        <v>23</v>
      </c>
      <c r="C64" s="16">
        <f>C32+C62</f>
        <v>59085</v>
      </c>
      <c r="D64" s="16">
        <f>(D32+D62)</f>
        <v>159927586</v>
      </c>
      <c r="E64" s="57">
        <f>E32+E62</f>
        <v>94469446</v>
      </c>
      <c r="F64" s="61">
        <f>(F32+F62)</f>
        <v>99.99859439221449</v>
      </c>
      <c r="G64" s="59">
        <f>(G32+G62)</f>
        <v>99.99859439221449</v>
      </c>
      <c r="H64" s="33"/>
    </row>
    <row r="65" spans="1:8" s="1" customFormat="1" ht="12.75">
      <c r="A65" s="152"/>
      <c r="B65" s="137"/>
      <c r="C65" s="3"/>
      <c r="D65" s="3"/>
      <c r="E65" s="3"/>
      <c r="F65" s="4"/>
      <c r="G65" s="25"/>
      <c r="H65" s="33"/>
    </row>
    <row r="66" spans="1:8" ht="25.5">
      <c r="A66" s="145" t="s">
        <v>24</v>
      </c>
      <c r="B66" s="141" t="s">
        <v>33</v>
      </c>
      <c r="C66" s="18">
        <v>0</v>
      </c>
      <c r="D66" s="18">
        <v>0</v>
      </c>
      <c r="E66" s="18">
        <v>0</v>
      </c>
      <c r="F66" s="17">
        <v>0</v>
      </c>
      <c r="G66" s="37">
        <f>(D66*100)/D68</f>
        <v>0</v>
      </c>
      <c r="H66" s="5"/>
    </row>
    <row r="67" spans="1:8" ht="12.75">
      <c r="A67" s="149"/>
      <c r="B67" s="141"/>
      <c r="C67" s="3"/>
      <c r="G67" s="25"/>
      <c r="H67" s="5"/>
    </row>
    <row r="68" spans="1:8" s="1" customFormat="1" ht="20.25" customHeight="1" thickBot="1">
      <c r="A68" s="31"/>
      <c r="B68" s="143" t="s">
        <v>28</v>
      </c>
      <c r="C68" s="38">
        <f>C64+C66</f>
        <v>59085</v>
      </c>
      <c r="D68" s="38">
        <f>(D64+D66)</f>
        <v>159927586</v>
      </c>
      <c r="E68" s="38">
        <f>E64+E66</f>
        <v>94469446</v>
      </c>
      <c r="F68" s="60">
        <f>F64+F66</f>
        <v>99.99859439221449</v>
      </c>
      <c r="G68" s="58">
        <f>G64+G66</f>
        <v>99.99859439221449</v>
      </c>
      <c r="H68" s="33"/>
    </row>
    <row r="69" spans="1:7" ht="12.75" hidden="1">
      <c r="A69" s="6"/>
      <c r="B69" s="34"/>
      <c r="C69" s="34"/>
      <c r="D69" s="6"/>
      <c r="E69" s="6"/>
      <c r="F69" s="7"/>
      <c r="G69" s="7"/>
    </row>
    <row r="70" ht="12.75"/>
    <row r="71" ht="12.75"/>
  </sheetData>
  <mergeCells count="10">
    <mergeCell ref="B2:G3"/>
    <mergeCell ref="A8:A9"/>
    <mergeCell ref="B8:B9"/>
    <mergeCell ref="C8:C9"/>
    <mergeCell ref="D8:D9"/>
    <mergeCell ref="C4:F4"/>
    <mergeCell ref="E8:E9"/>
    <mergeCell ref="F8:G8"/>
    <mergeCell ref="D6:E6"/>
    <mergeCell ref="F6:G6"/>
  </mergeCells>
  <printOptions/>
  <pageMargins left="0.48" right="0.25" top="0.55" bottom="0.53" header="0.5" footer="0.5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pane ySplit="4" topLeftCell="BM5" activePane="bottomLeft" state="frozen"/>
      <selection pane="topLeft" activeCell="A1" sqref="A1"/>
      <selection pane="bottomLeft" activeCell="B60" sqref="B60"/>
    </sheetView>
  </sheetViews>
  <sheetFormatPr defaultColWidth="9.140625" defaultRowHeight="15.75" customHeight="1" zeroHeight="1"/>
  <cols>
    <col min="1" max="1" width="6.421875" style="12" bestFit="1" customWidth="1"/>
    <col min="2" max="2" width="42.57421875" style="10" bestFit="1" customWidth="1"/>
    <col min="3" max="3" width="18.00390625" style="10" customWidth="1"/>
    <col min="4" max="4" width="25.140625" style="10" customWidth="1"/>
    <col min="5" max="16384" width="9.00390625" style="10" hidden="1" customWidth="1"/>
  </cols>
  <sheetData>
    <row r="1" spans="1:4" ht="15.75">
      <c r="A1" s="39" t="s">
        <v>49</v>
      </c>
      <c r="B1" s="167" t="s">
        <v>50</v>
      </c>
      <c r="C1" s="167"/>
      <c r="D1" s="168"/>
    </row>
    <row r="2" spans="1:4" ht="15.75">
      <c r="A2" s="46"/>
      <c r="B2" s="169" t="s">
        <v>51</v>
      </c>
      <c r="C2" s="169"/>
      <c r="D2" s="170"/>
    </row>
    <row r="3" spans="1:4" ht="16.5" thickBot="1">
      <c r="A3" s="46"/>
      <c r="B3" s="47"/>
      <c r="C3" s="47"/>
      <c r="D3" s="48"/>
    </row>
    <row r="4" spans="1:4" s="51" customFormat="1" ht="51.75" thickBot="1">
      <c r="A4" s="19" t="s">
        <v>44</v>
      </c>
      <c r="B4" s="106" t="s">
        <v>45</v>
      </c>
      <c r="C4" s="49" t="s">
        <v>46</v>
      </c>
      <c r="D4" s="28" t="s">
        <v>47</v>
      </c>
    </row>
    <row r="5" spans="1:5" ht="15.75">
      <c r="A5" s="52">
        <v>1</v>
      </c>
      <c r="B5" s="105" t="s">
        <v>96</v>
      </c>
      <c r="C5" s="52">
        <v>13783920</v>
      </c>
      <c r="D5" s="63">
        <f aca="true" t="shared" si="0" ref="D5:D10">+C5*100/159927586</f>
        <v>8.618850784129263</v>
      </c>
      <c r="E5">
        <v>1</v>
      </c>
    </row>
    <row r="6" spans="1:4" ht="15.75">
      <c r="A6" s="50">
        <f aca="true" t="shared" si="1" ref="A6:A11">+A5+1</f>
        <v>2</v>
      </c>
      <c r="B6" s="62" t="s">
        <v>97</v>
      </c>
      <c r="C6" s="50">
        <v>9675886</v>
      </c>
      <c r="D6" s="64">
        <f t="shared" si="0"/>
        <v>6.050166979948037</v>
      </c>
    </row>
    <row r="7" spans="1:4" ht="15.75">
      <c r="A7" s="50">
        <f t="shared" si="1"/>
        <v>3</v>
      </c>
      <c r="B7" s="62" t="s">
        <v>106</v>
      </c>
      <c r="C7" s="53">
        <v>458000</v>
      </c>
      <c r="D7" s="64">
        <f t="shared" si="0"/>
        <v>0.28637961183257027</v>
      </c>
    </row>
    <row r="8" spans="1:4" ht="15.75">
      <c r="A8" s="50">
        <f t="shared" si="1"/>
        <v>4</v>
      </c>
      <c r="B8" s="62" t="s">
        <v>113</v>
      </c>
      <c r="C8" s="53">
        <v>2215674</v>
      </c>
      <c r="D8" s="64">
        <f t="shared" si="0"/>
        <v>1.3854232752565903</v>
      </c>
    </row>
    <row r="9" spans="1:4" ht="15.75">
      <c r="A9" s="50">
        <f t="shared" si="1"/>
        <v>5</v>
      </c>
      <c r="B9" s="62" t="s">
        <v>114</v>
      </c>
      <c r="C9" s="65">
        <v>8936028</v>
      </c>
      <c r="D9" s="64">
        <f t="shared" si="0"/>
        <v>5.587546353635326</v>
      </c>
    </row>
    <row r="10" spans="1:4" ht="15.75">
      <c r="A10" s="50">
        <f t="shared" si="1"/>
        <v>6</v>
      </c>
      <c r="B10" s="62" t="s">
        <v>119</v>
      </c>
      <c r="C10" s="53">
        <v>17760000</v>
      </c>
      <c r="D10" s="64">
        <f t="shared" si="0"/>
        <v>11.105025995952943</v>
      </c>
    </row>
    <row r="11" spans="1:4" ht="16.5" thickBot="1">
      <c r="A11" s="50">
        <f t="shared" si="1"/>
        <v>7</v>
      </c>
      <c r="B11" s="62" t="s">
        <v>105</v>
      </c>
      <c r="C11" s="53">
        <v>35520000</v>
      </c>
      <c r="D11" s="64">
        <f>+C11*100/159927586</f>
        <v>22.210051991905885</v>
      </c>
    </row>
    <row r="12" spans="1:4" ht="16.5" thickBot="1">
      <c r="A12" s="108"/>
      <c r="B12" s="107" t="s">
        <v>48</v>
      </c>
      <c r="C12" s="66">
        <f>SUM(C5:C11)</f>
        <v>88349508</v>
      </c>
      <c r="D12" s="67">
        <f>SUM(D5:D11)</f>
        <v>55.24344499266061</v>
      </c>
    </row>
    <row r="13" ht="15.75"/>
    <row r="14" spans="1:4" s="47" customFormat="1" ht="15.75">
      <c r="A14" s="68" t="s">
        <v>108</v>
      </c>
      <c r="B14" s="69"/>
      <c r="C14" s="69"/>
      <c r="D14" s="69"/>
    </row>
    <row r="15" spans="1:4" s="47" customFormat="1" ht="42.75" customHeight="1">
      <c r="A15" s="70" t="s">
        <v>109</v>
      </c>
      <c r="B15" s="171" t="s">
        <v>111</v>
      </c>
      <c r="C15" s="171"/>
      <c r="D15" s="171"/>
    </row>
    <row r="16" spans="1:4" s="47" customFormat="1" ht="15.75">
      <c r="A16" s="172" t="s">
        <v>124</v>
      </c>
      <c r="B16" s="172"/>
      <c r="C16" s="172"/>
      <c r="D16" s="172"/>
    </row>
    <row r="17" spans="1:4" s="47" customFormat="1" ht="15.75">
      <c r="A17" s="50">
        <v>1</v>
      </c>
      <c r="B17" s="62" t="s">
        <v>125</v>
      </c>
      <c r="C17" s="50">
        <v>320674</v>
      </c>
      <c r="D17" s="64">
        <f>+C17*100/159927586</f>
        <v>0.20051199922444898</v>
      </c>
    </row>
    <row r="18" spans="1:4" ht="15.75">
      <c r="A18" s="50">
        <f>+A17+1</f>
        <v>2</v>
      </c>
      <c r="B18" s="62" t="s">
        <v>126</v>
      </c>
      <c r="C18" s="50">
        <v>72000</v>
      </c>
      <c r="D18" s="64">
        <f aca="true" t="shared" si="2" ref="D18:D63">+C18*100/159927586</f>
        <v>0.04502037565926869</v>
      </c>
    </row>
    <row r="19" spans="1:4" ht="15.75">
      <c r="A19" s="50">
        <f aca="true" t="shared" si="3" ref="A19:A63">+A18+1</f>
        <v>3</v>
      </c>
      <c r="B19" s="62" t="s">
        <v>127</v>
      </c>
      <c r="C19" s="50">
        <v>6000</v>
      </c>
      <c r="D19" s="64">
        <f t="shared" si="2"/>
        <v>0.0037516979716057243</v>
      </c>
    </row>
    <row r="20" spans="1:4" ht="15.75">
      <c r="A20" s="50">
        <f t="shared" si="3"/>
        <v>4</v>
      </c>
      <c r="B20" s="62" t="s">
        <v>128</v>
      </c>
      <c r="C20" s="50">
        <v>98000</v>
      </c>
      <c r="D20" s="64">
        <f t="shared" si="2"/>
        <v>0.06127773353622683</v>
      </c>
    </row>
    <row r="21" spans="1:4" ht="15.75">
      <c r="A21" s="50">
        <f t="shared" si="3"/>
        <v>5</v>
      </c>
      <c r="B21" s="62" t="s">
        <v>129</v>
      </c>
      <c r="C21" s="50">
        <v>206000</v>
      </c>
      <c r="D21" s="64">
        <f t="shared" si="2"/>
        <v>0.12880829702512986</v>
      </c>
    </row>
    <row r="22" spans="1:4" ht="15.75">
      <c r="A22" s="50">
        <f t="shared" si="3"/>
        <v>6</v>
      </c>
      <c r="B22" s="62" t="s">
        <v>130</v>
      </c>
      <c r="C22" s="50">
        <v>127000</v>
      </c>
      <c r="D22" s="64">
        <f t="shared" si="2"/>
        <v>0.07941094039898783</v>
      </c>
    </row>
    <row r="23" spans="1:4" ht="15.75">
      <c r="A23" s="50">
        <f t="shared" si="3"/>
        <v>7</v>
      </c>
      <c r="B23" s="62" t="s">
        <v>131</v>
      </c>
      <c r="C23" s="50">
        <v>118000</v>
      </c>
      <c r="D23" s="64">
        <f t="shared" si="2"/>
        <v>0.07378339344157923</v>
      </c>
    </row>
    <row r="24" spans="1:4" ht="15.75">
      <c r="A24" s="50">
        <f t="shared" si="3"/>
        <v>8</v>
      </c>
      <c r="B24" s="62" t="s">
        <v>132</v>
      </c>
      <c r="C24" s="50">
        <v>202000</v>
      </c>
      <c r="D24" s="64">
        <f t="shared" si="2"/>
        <v>0.12630716504405937</v>
      </c>
    </row>
    <row r="25" spans="1:4" ht="15.75">
      <c r="A25" s="50">
        <f t="shared" si="3"/>
        <v>9</v>
      </c>
      <c r="B25" s="62" t="s">
        <v>133</v>
      </c>
      <c r="C25" s="50">
        <v>186000</v>
      </c>
      <c r="D25" s="64">
        <f t="shared" si="2"/>
        <v>0.11630263711977745</v>
      </c>
    </row>
    <row r="26" spans="1:4" ht="15.75">
      <c r="A26" s="50">
        <f t="shared" si="3"/>
        <v>10</v>
      </c>
      <c r="B26" s="62" t="s">
        <v>134</v>
      </c>
      <c r="C26" s="50">
        <v>96000</v>
      </c>
      <c r="D26" s="64">
        <f t="shared" si="2"/>
        <v>0.06002716754569159</v>
      </c>
    </row>
    <row r="27" spans="1:4" ht="15.75">
      <c r="A27" s="50">
        <f t="shared" si="3"/>
        <v>11</v>
      </c>
      <c r="B27" s="62" t="s">
        <v>135</v>
      </c>
      <c r="C27" s="50">
        <v>784000</v>
      </c>
      <c r="D27" s="64">
        <f t="shared" si="2"/>
        <v>0.4902218682898146</v>
      </c>
    </row>
    <row r="28" spans="1:4" ht="15.75">
      <c r="A28" s="50">
        <f t="shared" si="3"/>
        <v>12</v>
      </c>
      <c r="B28" s="62" t="s">
        <v>136</v>
      </c>
      <c r="C28" s="50">
        <v>80000</v>
      </c>
      <c r="D28" s="64">
        <f t="shared" si="2"/>
        <v>0.050022639621409654</v>
      </c>
    </row>
    <row r="29" spans="1:4" ht="15.75">
      <c r="A29" s="50">
        <f t="shared" si="3"/>
        <v>13</v>
      </c>
      <c r="B29" s="62" t="s">
        <v>137</v>
      </c>
      <c r="C29" s="50">
        <v>80000</v>
      </c>
      <c r="D29" s="64">
        <f t="shared" si="2"/>
        <v>0.050022639621409654</v>
      </c>
    </row>
    <row r="30" spans="1:4" ht="15.75">
      <c r="A30" s="50">
        <f t="shared" si="3"/>
        <v>14</v>
      </c>
      <c r="B30" s="62" t="s">
        <v>138</v>
      </c>
      <c r="C30" s="50">
        <v>80000</v>
      </c>
      <c r="D30" s="64">
        <f t="shared" si="2"/>
        <v>0.050022639621409654</v>
      </c>
    </row>
    <row r="31" spans="1:4" ht="15.75">
      <c r="A31" s="50">
        <f t="shared" si="3"/>
        <v>15</v>
      </c>
      <c r="B31" s="62" t="s">
        <v>139</v>
      </c>
      <c r="C31" s="50">
        <v>160000</v>
      </c>
      <c r="D31" s="64">
        <f t="shared" si="2"/>
        <v>0.10004527924281931</v>
      </c>
    </row>
    <row r="32" spans="1:4" ht="15.75">
      <c r="A32" s="50">
        <f t="shared" si="3"/>
        <v>16</v>
      </c>
      <c r="B32" s="62" t="s">
        <v>140</v>
      </c>
      <c r="C32" s="50">
        <v>24000</v>
      </c>
      <c r="D32" s="64">
        <f t="shared" si="2"/>
        <v>0.015006791886422897</v>
      </c>
    </row>
    <row r="33" spans="1:4" ht="15.75">
      <c r="A33" s="50">
        <f t="shared" si="3"/>
        <v>17</v>
      </c>
      <c r="B33" s="62" t="s">
        <v>141</v>
      </c>
      <c r="C33" s="50">
        <v>64000</v>
      </c>
      <c r="D33" s="64">
        <f t="shared" si="2"/>
        <v>0.040018111697127726</v>
      </c>
    </row>
    <row r="34" spans="1:4" ht="15.75">
      <c r="A34" s="50">
        <f t="shared" si="3"/>
        <v>18</v>
      </c>
      <c r="B34" s="62" t="s">
        <v>142</v>
      </c>
      <c r="C34" s="50">
        <v>56000</v>
      </c>
      <c r="D34" s="64">
        <f t="shared" si="2"/>
        <v>0.03501584773498676</v>
      </c>
    </row>
    <row r="35" spans="1:4" ht="15.75">
      <c r="A35" s="50">
        <f t="shared" si="3"/>
        <v>19</v>
      </c>
      <c r="B35" s="62" t="s">
        <v>143</v>
      </c>
      <c r="C35" s="50">
        <v>40000</v>
      </c>
      <c r="D35" s="64">
        <f t="shared" si="2"/>
        <v>0.025011319810704827</v>
      </c>
    </row>
    <row r="36" spans="1:4" ht="15.75">
      <c r="A36" s="50">
        <f t="shared" si="3"/>
        <v>20</v>
      </c>
      <c r="B36" s="62" t="s">
        <v>144</v>
      </c>
      <c r="C36" s="50">
        <v>80000</v>
      </c>
      <c r="D36" s="64">
        <f t="shared" si="2"/>
        <v>0.050022639621409654</v>
      </c>
    </row>
    <row r="37" spans="1:4" ht="15.75">
      <c r="A37" s="50">
        <f t="shared" si="3"/>
        <v>21</v>
      </c>
      <c r="B37" s="62" t="s">
        <v>145</v>
      </c>
      <c r="C37" s="50">
        <v>40000</v>
      </c>
      <c r="D37" s="64">
        <f t="shared" si="2"/>
        <v>0.025011319810704827</v>
      </c>
    </row>
    <row r="38" spans="1:4" ht="15.75">
      <c r="A38" s="50">
        <f t="shared" si="3"/>
        <v>22</v>
      </c>
      <c r="B38" s="62" t="s">
        <v>146</v>
      </c>
      <c r="C38" s="50">
        <v>188000</v>
      </c>
      <c r="D38" s="64">
        <f t="shared" si="2"/>
        <v>0.11755320311031268</v>
      </c>
    </row>
    <row r="39" spans="1:4" ht="15.75">
      <c r="A39" s="50">
        <f t="shared" si="3"/>
        <v>23</v>
      </c>
      <c r="B39" s="62" t="s">
        <v>147</v>
      </c>
      <c r="C39" s="50">
        <v>80000</v>
      </c>
      <c r="D39" s="64">
        <f t="shared" si="2"/>
        <v>0.050022639621409654</v>
      </c>
    </row>
    <row r="40" spans="1:4" ht="15.75">
      <c r="A40" s="50">
        <f t="shared" si="3"/>
        <v>24</v>
      </c>
      <c r="B40" s="62" t="s">
        <v>148</v>
      </c>
      <c r="C40" s="50">
        <v>80000</v>
      </c>
      <c r="D40" s="64">
        <f t="shared" si="2"/>
        <v>0.050022639621409654</v>
      </c>
    </row>
    <row r="41" spans="1:4" ht="15.75">
      <c r="A41" s="50">
        <f t="shared" si="3"/>
        <v>25</v>
      </c>
      <c r="B41" s="62" t="s">
        <v>149</v>
      </c>
      <c r="C41" s="50">
        <v>80000</v>
      </c>
      <c r="D41" s="64">
        <f t="shared" si="2"/>
        <v>0.050022639621409654</v>
      </c>
    </row>
    <row r="42" spans="1:4" ht="15.75">
      <c r="A42" s="50">
        <f t="shared" si="3"/>
        <v>26</v>
      </c>
      <c r="B42" s="62" t="s">
        <v>150</v>
      </c>
      <c r="C42" s="50">
        <v>368000</v>
      </c>
      <c r="D42" s="64">
        <f t="shared" si="2"/>
        <v>0.2301041422584844</v>
      </c>
    </row>
    <row r="43" spans="1:4" ht="15.75">
      <c r="A43" s="50">
        <f t="shared" si="3"/>
        <v>27</v>
      </c>
      <c r="B43" s="62" t="s">
        <v>151</v>
      </c>
      <c r="C43" s="50">
        <v>40000</v>
      </c>
      <c r="D43" s="64">
        <f t="shared" si="2"/>
        <v>0.025011319810704827</v>
      </c>
    </row>
    <row r="44" spans="1:4" ht="15.75">
      <c r="A44" s="50">
        <f t="shared" si="3"/>
        <v>28</v>
      </c>
      <c r="B44" s="62" t="s">
        <v>152</v>
      </c>
      <c r="C44" s="50">
        <v>16000</v>
      </c>
      <c r="D44" s="64">
        <f t="shared" si="2"/>
        <v>0.010004527924281931</v>
      </c>
    </row>
    <row r="45" spans="1:4" ht="15.75">
      <c r="A45" s="50">
        <f t="shared" si="3"/>
        <v>29</v>
      </c>
      <c r="B45" s="62" t="s">
        <v>153</v>
      </c>
      <c r="C45" s="50">
        <v>47314</v>
      </c>
      <c r="D45" s="64">
        <f t="shared" si="2"/>
        <v>0.029584639638092203</v>
      </c>
    </row>
    <row r="46" spans="1:4" ht="15.75">
      <c r="A46" s="50">
        <f t="shared" si="3"/>
        <v>30</v>
      </c>
      <c r="B46" s="62" t="s">
        <v>154</v>
      </c>
      <c r="C46" s="50">
        <v>8000</v>
      </c>
      <c r="D46" s="64">
        <f t="shared" si="2"/>
        <v>0.005002263962140966</v>
      </c>
    </row>
    <row r="47" spans="1:4" ht="15.75">
      <c r="A47" s="50">
        <f t="shared" si="3"/>
        <v>31</v>
      </c>
      <c r="B47" s="62" t="s">
        <v>155</v>
      </c>
      <c r="C47" s="50">
        <v>72000</v>
      </c>
      <c r="D47" s="64">
        <f t="shared" si="2"/>
        <v>0.04502037565926869</v>
      </c>
    </row>
    <row r="48" spans="1:4" ht="15.75">
      <c r="A48" s="50">
        <f t="shared" si="3"/>
        <v>32</v>
      </c>
      <c r="B48" s="62" t="s">
        <v>156</v>
      </c>
      <c r="C48" s="50">
        <v>128000</v>
      </c>
      <c r="D48" s="64">
        <f t="shared" si="2"/>
        <v>0.08003622339425545</v>
      </c>
    </row>
    <row r="49" spans="1:4" ht="15.75">
      <c r="A49" s="50">
        <f t="shared" si="3"/>
        <v>33</v>
      </c>
      <c r="B49" s="62" t="s">
        <v>157</v>
      </c>
      <c r="C49" s="50">
        <v>272000</v>
      </c>
      <c r="D49" s="64">
        <f t="shared" si="2"/>
        <v>0.17007697471279282</v>
      </c>
    </row>
    <row r="50" spans="1:4" ht="15.75" customHeight="1">
      <c r="A50" s="50">
        <f t="shared" si="3"/>
        <v>34</v>
      </c>
      <c r="B50" s="62" t="s">
        <v>158</v>
      </c>
      <c r="C50" s="50">
        <v>284714</v>
      </c>
      <c r="D50" s="64">
        <f t="shared" si="2"/>
        <v>0.17802682271462536</v>
      </c>
    </row>
    <row r="51" spans="1:4" ht="15.75" customHeight="1">
      <c r="A51" s="50">
        <f t="shared" si="3"/>
        <v>35</v>
      </c>
      <c r="B51" s="62" t="s">
        <v>159</v>
      </c>
      <c r="C51" s="50">
        <v>48000</v>
      </c>
      <c r="D51" s="64">
        <f t="shared" si="2"/>
        <v>0.030013583772845794</v>
      </c>
    </row>
    <row r="52" spans="1:4" ht="15.75" customHeight="1">
      <c r="A52" s="50">
        <f t="shared" si="3"/>
        <v>36</v>
      </c>
      <c r="B52" s="62" t="s">
        <v>160</v>
      </c>
      <c r="C52" s="50">
        <v>196800</v>
      </c>
      <c r="D52" s="64">
        <f t="shared" si="2"/>
        <v>0.12305569346866775</v>
      </c>
    </row>
    <row r="53" spans="1:4" ht="15.75" customHeight="1">
      <c r="A53" s="50">
        <f t="shared" si="3"/>
        <v>37</v>
      </c>
      <c r="B53" s="62" t="s">
        <v>161</v>
      </c>
      <c r="C53" s="50">
        <v>400000</v>
      </c>
      <c r="D53" s="64">
        <f t="shared" si="2"/>
        <v>0.2501131981070483</v>
      </c>
    </row>
    <row r="54" spans="1:4" ht="15.75" customHeight="1">
      <c r="A54" s="50">
        <f t="shared" si="3"/>
        <v>38</v>
      </c>
      <c r="B54" s="62" t="s">
        <v>162</v>
      </c>
      <c r="C54" s="50">
        <v>200000</v>
      </c>
      <c r="D54" s="64">
        <f t="shared" si="2"/>
        <v>0.12505659905352415</v>
      </c>
    </row>
    <row r="55" spans="1:4" ht="15.75" customHeight="1">
      <c r="A55" s="50">
        <f t="shared" si="3"/>
        <v>39</v>
      </c>
      <c r="B55" s="62" t="s">
        <v>163</v>
      </c>
      <c r="C55" s="50">
        <v>150000</v>
      </c>
      <c r="D55" s="64">
        <f t="shared" si="2"/>
        <v>0.0937924492901431</v>
      </c>
    </row>
    <row r="56" spans="1:4" ht="15.75" customHeight="1">
      <c r="A56" s="50">
        <f t="shared" si="3"/>
        <v>40</v>
      </c>
      <c r="B56" s="62" t="s">
        <v>164</v>
      </c>
      <c r="C56" s="50">
        <v>800000</v>
      </c>
      <c r="D56" s="64">
        <f t="shared" si="2"/>
        <v>0.5002263962140966</v>
      </c>
    </row>
    <row r="57" spans="1:4" ht="15.75" customHeight="1">
      <c r="A57" s="50">
        <f t="shared" si="3"/>
        <v>41</v>
      </c>
      <c r="B57" s="62" t="s">
        <v>165</v>
      </c>
      <c r="C57" s="50">
        <v>196800</v>
      </c>
      <c r="D57" s="64">
        <f t="shared" si="2"/>
        <v>0.12305569346866775</v>
      </c>
    </row>
    <row r="58" spans="1:4" ht="15.75" customHeight="1">
      <c r="A58" s="50">
        <f t="shared" si="3"/>
        <v>42</v>
      </c>
      <c r="B58" s="62" t="s">
        <v>166</v>
      </c>
      <c r="C58" s="50">
        <v>262400</v>
      </c>
      <c r="D58" s="64">
        <f t="shared" si="2"/>
        <v>0.16407425795822367</v>
      </c>
    </row>
    <row r="59" spans="1:4" ht="15.75" customHeight="1">
      <c r="A59" s="50">
        <f t="shared" si="3"/>
        <v>43</v>
      </c>
      <c r="B59" s="62" t="s">
        <v>167</v>
      </c>
      <c r="C59" s="50">
        <v>200000</v>
      </c>
      <c r="D59" s="64">
        <f t="shared" si="2"/>
        <v>0.12505659905352415</v>
      </c>
    </row>
    <row r="60" spans="1:4" ht="15.75" customHeight="1">
      <c r="A60" s="50">
        <f t="shared" si="3"/>
        <v>44</v>
      </c>
      <c r="B60" s="62" t="s">
        <v>168</v>
      </c>
      <c r="C60" s="50">
        <v>600000</v>
      </c>
      <c r="D60" s="64">
        <f t="shared" si="2"/>
        <v>0.3751697971605724</v>
      </c>
    </row>
    <row r="61" spans="1:4" ht="15.75" customHeight="1">
      <c r="A61" s="50">
        <f t="shared" si="3"/>
        <v>45</v>
      </c>
      <c r="B61" s="62" t="s">
        <v>169</v>
      </c>
      <c r="C61" s="50">
        <v>314000</v>
      </c>
      <c r="D61" s="64">
        <f t="shared" si="2"/>
        <v>0.1963388605140329</v>
      </c>
    </row>
    <row r="62" spans="1:4" ht="15.75" customHeight="1">
      <c r="A62" s="50">
        <f t="shared" si="3"/>
        <v>46</v>
      </c>
      <c r="B62" s="62" t="s">
        <v>170</v>
      </c>
      <c r="C62" s="50">
        <v>1600000</v>
      </c>
      <c r="D62" s="64">
        <f t="shared" si="2"/>
        <v>1.0004527924281932</v>
      </c>
    </row>
    <row r="63" spans="1:4" ht="15.75" customHeight="1">
      <c r="A63" s="50">
        <f t="shared" si="3"/>
        <v>47</v>
      </c>
      <c r="B63" s="62" t="s">
        <v>171</v>
      </c>
      <c r="C63" s="50">
        <v>1600000</v>
      </c>
      <c r="D63" s="64">
        <f t="shared" si="2"/>
        <v>1.0004527924281932</v>
      </c>
    </row>
    <row r="64" ht="15.75" customHeight="1"/>
    <row r="65" ht="15.75" customHeight="1">
      <c r="C65" s="104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mergeCells count="4">
    <mergeCell ref="B1:D1"/>
    <mergeCell ref="B2:D2"/>
    <mergeCell ref="B15:D15"/>
    <mergeCell ref="A16:D16"/>
  </mergeCells>
  <printOptions/>
  <pageMargins left="0.75" right="0.75" top="0.73" bottom="0.5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75" workbookViewId="0" topLeftCell="A1">
      <pane ySplit="4" topLeftCell="BM5" activePane="bottomLeft" state="frozen"/>
      <selection pane="topLeft" activeCell="A1" sqref="A1"/>
      <selection pane="bottomLeft" activeCell="D19" sqref="D19"/>
    </sheetView>
  </sheetViews>
  <sheetFormatPr defaultColWidth="9.140625" defaultRowHeight="12.75" zeroHeight="1"/>
  <cols>
    <col min="1" max="1" width="7.7109375" style="23" bestFit="1" customWidth="1"/>
    <col min="2" max="2" width="52.28125" style="24" customWidth="1"/>
    <col min="3" max="3" width="28.00390625" style="24" customWidth="1"/>
    <col min="4" max="4" width="27.57421875" style="24" customWidth="1"/>
    <col min="5" max="16384" width="0" style="10" hidden="1" customWidth="1"/>
  </cols>
  <sheetData>
    <row r="1" spans="1:4" ht="15.75">
      <c r="A1" s="11" t="s">
        <v>52</v>
      </c>
      <c r="B1" s="173" t="s">
        <v>50</v>
      </c>
      <c r="C1" s="173"/>
      <c r="D1" s="173"/>
    </row>
    <row r="2" spans="1:4" ht="15.75">
      <c r="A2" s="12"/>
      <c r="B2" s="173" t="s">
        <v>53</v>
      </c>
      <c r="C2" s="173"/>
      <c r="D2" s="173"/>
    </row>
    <row r="3" spans="1:4" ht="16.5" thickBot="1">
      <c r="A3" s="12"/>
      <c r="B3" s="10"/>
      <c r="C3" s="10"/>
      <c r="D3" s="10"/>
    </row>
    <row r="4" spans="1:4" ht="51.75" thickBot="1">
      <c r="A4" s="19" t="s">
        <v>44</v>
      </c>
      <c r="B4" s="106" t="s">
        <v>45</v>
      </c>
      <c r="C4" s="111" t="s">
        <v>46</v>
      </c>
      <c r="D4" s="113" t="s">
        <v>47</v>
      </c>
    </row>
    <row r="5" spans="1:4" ht="15.75">
      <c r="A5" s="94">
        <v>1</v>
      </c>
      <c r="B5" s="109" t="s">
        <v>115</v>
      </c>
      <c r="C5" s="110">
        <v>6721886</v>
      </c>
      <c r="D5" s="112">
        <f>C5/159927586*100</f>
        <v>4.203081011927486</v>
      </c>
    </row>
    <row r="6" spans="1:4" ht="15.75">
      <c r="A6" s="95">
        <v>2</v>
      </c>
      <c r="B6" s="90" t="s">
        <v>118</v>
      </c>
      <c r="C6" s="81">
        <v>4692036</v>
      </c>
      <c r="D6" s="102">
        <f>C6/159927586*100</f>
        <v>2.933850323983506</v>
      </c>
    </row>
    <row r="7" spans="1:4" ht="15.75">
      <c r="A7" s="95">
        <v>3</v>
      </c>
      <c r="B7" s="90" t="s">
        <v>99</v>
      </c>
      <c r="C7" s="81">
        <v>3965160</v>
      </c>
      <c r="D7" s="102">
        <f>C7/159927586*100</f>
        <v>2.479347121515359</v>
      </c>
    </row>
    <row r="8" spans="1:4" ht="15.75">
      <c r="A8" s="95">
        <v>4</v>
      </c>
      <c r="B8" s="90" t="s">
        <v>116</v>
      </c>
      <c r="C8" s="81">
        <v>3956430</v>
      </c>
      <c r="D8" s="102">
        <f>C8/159927586*100</f>
        <v>2.4738884009666724</v>
      </c>
    </row>
    <row r="9" spans="1:4" ht="15.75">
      <c r="A9" s="84"/>
      <c r="B9" s="90" t="s">
        <v>117</v>
      </c>
      <c r="C9" s="81"/>
      <c r="D9" s="102"/>
    </row>
    <row r="10" spans="1:4" ht="15.75">
      <c r="A10" s="96">
        <v>5</v>
      </c>
      <c r="B10" s="90" t="s">
        <v>100</v>
      </c>
      <c r="C10" s="81">
        <v>3225770</v>
      </c>
      <c r="D10" s="102">
        <f>C10/159927586*100</f>
        <v>2.0170191276444327</v>
      </c>
    </row>
    <row r="11" spans="1:4" ht="15.75">
      <c r="A11" s="96">
        <v>6</v>
      </c>
      <c r="B11" s="90" t="s">
        <v>104</v>
      </c>
      <c r="C11" s="81">
        <v>2264000</v>
      </c>
      <c r="D11" s="102">
        <f>C11/159927586*100</f>
        <v>1.4156407012858931</v>
      </c>
    </row>
    <row r="12" spans="1:4" ht="15.75">
      <c r="A12" s="97">
        <v>7</v>
      </c>
      <c r="B12" s="90" t="s">
        <v>123</v>
      </c>
      <c r="C12" s="81">
        <v>1625907</v>
      </c>
      <c r="D12" s="102">
        <f>C12/159927586*100</f>
        <v>1.0166519989865914</v>
      </c>
    </row>
    <row r="13" spans="1:4" ht="15.75">
      <c r="A13" s="88"/>
      <c r="B13" s="91"/>
      <c r="C13" s="86"/>
      <c r="D13" s="84"/>
    </row>
    <row r="14" spans="1:4" ht="15.75">
      <c r="A14" s="95"/>
      <c r="B14" s="89"/>
      <c r="C14" s="85"/>
      <c r="D14" s="83"/>
    </row>
    <row r="15" spans="1:4" ht="15.75">
      <c r="A15" s="95"/>
      <c r="B15" s="92"/>
      <c r="C15" s="99"/>
      <c r="D15" s="82"/>
    </row>
    <row r="16" spans="1:4" ht="16.5" thickBot="1">
      <c r="A16" s="98"/>
      <c r="B16" s="93"/>
      <c r="C16" s="100"/>
      <c r="D16" s="103"/>
    </row>
    <row r="17" spans="1:4" ht="16.5" thickBot="1">
      <c r="A17" s="118" t="s">
        <v>48</v>
      </c>
      <c r="B17" s="117"/>
      <c r="C17" s="87">
        <f>SUM(C5:C15)</f>
        <v>26451189</v>
      </c>
      <c r="D17" s="101">
        <f>+C17/159927586*100</f>
        <v>16.53947868630994</v>
      </c>
    </row>
    <row r="18" ht="15.75"/>
    <row r="19" ht="15.75">
      <c r="D19" s="134"/>
    </row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</sheetData>
  <mergeCells count="2">
    <mergeCell ref="B1:D1"/>
    <mergeCell ref="B2:D2"/>
  </mergeCells>
  <conditionalFormatting sqref="D15:D16 D5:D12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 zeroHeight="1"/>
  <cols>
    <col min="1" max="1" width="9.140625" style="12" customWidth="1"/>
    <col min="2" max="2" width="28.7109375" style="10" customWidth="1"/>
    <col min="3" max="3" width="20.28125" style="10" customWidth="1"/>
    <col min="4" max="4" width="28.7109375" style="10" customWidth="1"/>
    <col min="5" max="5" width="29.28125" style="10" customWidth="1"/>
    <col min="6" max="16384" width="0" style="10" hidden="1" customWidth="1"/>
  </cols>
  <sheetData>
    <row r="1" spans="1:5" ht="15.75">
      <c r="A1" s="11" t="s">
        <v>54</v>
      </c>
      <c r="B1" s="174" t="s">
        <v>55</v>
      </c>
      <c r="C1" s="174"/>
      <c r="D1" s="174"/>
      <c r="E1" s="174"/>
    </row>
    <row r="2" ht="16.5" thickBot="1"/>
    <row r="3" spans="1:5" ht="55.5" customHeight="1" thickBot="1">
      <c r="A3" s="19" t="s">
        <v>44</v>
      </c>
      <c r="B3" s="20" t="s">
        <v>45</v>
      </c>
      <c r="C3" s="29" t="s">
        <v>172</v>
      </c>
      <c r="D3" s="111" t="s">
        <v>56</v>
      </c>
      <c r="E3" s="28" t="s">
        <v>57</v>
      </c>
    </row>
    <row r="4" spans="1:5" ht="15.75">
      <c r="A4" s="32">
        <v>1</v>
      </c>
      <c r="B4" s="114" t="s">
        <v>98</v>
      </c>
      <c r="C4" s="114"/>
      <c r="D4" s="32" t="s">
        <v>98</v>
      </c>
      <c r="E4" s="32" t="s">
        <v>98</v>
      </c>
    </row>
    <row r="5" spans="1:5" ht="16.5" thickBot="1">
      <c r="A5" s="116" t="s">
        <v>48</v>
      </c>
      <c r="B5" s="115"/>
      <c r="C5" s="115"/>
      <c r="D5" s="31">
        <f>SUM(D4:D4)</f>
        <v>0</v>
      </c>
      <c r="E5" s="30">
        <f>SUM(E4:E4)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1">
    <mergeCell ref="B1:E1"/>
  </mergeCells>
  <printOptions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3" topLeftCell="BM4" activePane="bottomLeft" state="frozen"/>
      <selection pane="topLeft" activeCell="A1" sqref="A1"/>
      <selection pane="bottomLeft" activeCell="E15" sqref="E15"/>
    </sheetView>
  </sheetViews>
  <sheetFormatPr defaultColWidth="9.140625" defaultRowHeight="12.75" zeroHeight="1"/>
  <cols>
    <col min="1" max="1" width="9.140625" style="12" customWidth="1"/>
    <col min="2" max="2" width="25.8515625" style="10" bestFit="1" customWidth="1"/>
    <col min="3" max="3" width="19.00390625" style="10" bestFit="1" customWidth="1"/>
    <col min="4" max="4" width="24.28125" style="10" bestFit="1" customWidth="1"/>
    <col min="5" max="5" width="37.421875" style="10" customWidth="1"/>
    <col min="6" max="16384" width="0" style="10" hidden="1" customWidth="1"/>
  </cols>
  <sheetData>
    <row r="1" spans="1:5" ht="15.75">
      <c r="A1" s="11" t="s">
        <v>58</v>
      </c>
      <c r="B1" s="174" t="s">
        <v>59</v>
      </c>
      <c r="C1" s="174"/>
      <c r="D1" s="174"/>
      <c r="E1" s="174"/>
    </row>
    <row r="2" ht="16.5" thickBot="1"/>
    <row r="3" spans="1:5" ht="96.75" customHeight="1">
      <c r="A3" s="19" t="s">
        <v>44</v>
      </c>
      <c r="B3" s="26" t="s">
        <v>60</v>
      </c>
      <c r="C3" s="123" t="s">
        <v>63</v>
      </c>
      <c r="D3" s="121" t="s">
        <v>61</v>
      </c>
      <c r="E3" s="119" t="s">
        <v>62</v>
      </c>
    </row>
    <row r="4" spans="1:5" ht="15.75">
      <c r="A4" s="122">
        <v>1</v>
      </c>
      <c r="B4" s="124" t="s">
        <v>98</v>
      </c>
      <c r="C4" s="122" t="s">
        <v>98</v>
      </c>
      <c r="D4" s="122" t="s">
        <v>98</v>
      </c>
      <c r="E4" s="120" t="s">
        <v>98</v>
      </c>
    </row>
    <row r="5" spans="1:5" ht="16.5" thickBot="1">
      <c r="A5" s="65"/>
      <c r="B5" s="125"/>
      <c r="C5" s="65"/>
      <c r="D5" s="65"/>
      <c r="E5" s="126"/>
    </row>
    <row r="6" spans="1:5" ht="16.5" thickBot="1">
      <c r="A6" s="118" t="s">
        <v>48</v>
      </c>
      <c r="B6" s="127"/>
      <c r="C6" s="128">
        <f>SUM(C4:C5)</f>
        <v>0</v>
      </c>
      <c r="D6" s="128">
        <f>SUM(D4:D5)</f>
        <v>0</v>
      </c>
      <c r="E6" s="129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1">
    <mergeCell ref="B1:E1"/>
  </mergeCells>
  <printOptions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9.140625" defaultRowHeight="12.75" zeroHeight="1"/>
  <cols>
    <col min="1" max="1" width="8.57421875" style="12" customWidth="1"/>
    <col min="2" max="2" width="14.421875" style="10" customWidth="1"/>
    <col min="3" max="3" width="17.8515625" style="10" customWidth="1"/>
    <col min="4" max="4" width="17.00390625" style="10" customWidth="1"/>
    <col min="5" max="5" width="31.7109375" style="10" customWidth="1"/>
    <col min="6" max="16384" width="0" style="10" hidden="1" customWidth="1"/>
  </cols>
  <sheetData>
    <row r="1" spans="1:5" ht="15.75">
      <c r="A1" s="11" t="s">
        <v>64</v>
      </c>
      <c r="B1" s="173" t="s">
        <v>65</v>
      </c>
      <c r="C1" s="173"/>
      <c r="D1" s="173"/>
      <c r="E1" s="173"/>
    </row>
    <row r="2" spans="2:5" ht="15.75">
      <c r="B2" s="173" t="s">
        <v>66</v>
      </c>
      <c r="C2" s="173"/>
      <c r="D2" s="173"/>
      <c r="E2" s="173"/>
    </row>
    <row r="3" ht="16.5" thickBot="1"/>
    <row r="4" spans="1:5" ht="64.5" thickBot="1">
      <c r="A4" s="22" t="s">
        <v>44</v>
      </c>
      <c r="B4" s="21" t="s">
        <v>67</v>
      </c>
      <c r="C4" s="21" t="s">
        <v>60</v>
      </c>
      <c r="D4" s="21" t="s">
        <v>68</v>
      </c>
      <c r="E4" s="21" t="s">
        <v>62</v>
      </c>
    </row>
    <row r="5" spans="1:5" ht="15.75">
      <c r="A5" s="32">
        <v>1</v>
      </c>
      <c r="B5" s="32" t="s">
        <v>98</v>
      </c>
      <c r="C5" s="32" t="s">
        <v>98</v>
      </c>
      <c r="D5" s="32" t="s">
        <v>98</v>
      </c>
      <c r="E5" s="131" t="s">
        <v>98</v>
      </c>
    </row>
    <row r="6" spans="1:5" ht="15.75">
      <c r="A6" s="88"/>
      <c r="B6" s="83"/>
      <c r="C6" s="88"/>
      <c r="D6" s="88"/>
      <c r="E6" s="132"/>
    </row>
    <row r="7" spans="1:5" ht="16.5" thickBot="1">
      <c r="A7" s="130" t="s">
        <v>48</v>
      </c>
      <c r="B7" s="116"/>
      <c r="C7" s="31"/>
      <c r="D7" s="31">
        <f>SUM(D5:D6)</f>
        <v>0</v>
      </c>
      <c r="E7" s="30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lalit.ahuja</cp:lastModifiedBy>
  <cp:lastPrinted>2008-04-18T09:07:35Z</cp:lastPrinted>
  <dcterms:created xsi:type="dcterms:W3CDTF">2006-04-20T04:05:11Z</dcterms:created>
  <dcterms:modified xsi:type="dcterms:W3CDTF">2008-04-22T11:44:04Z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