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636" activeTab="0"/>
  </bookViews>
  <sheets>
    <sheet name="SH._PATTERN" sheetId="1" r:id="rId1"/>
    <sheet name="Pro &amp; Pro Group" sheetId="2" r:id="rId2"/>
    <sheet name="Public Group" sheetId="3" r:id="rId3"/>
    <sheet name="locked-in shares" sheetId="4" r:id="rId4"/>
    <sheet name="DRDetails" sheetId="5" r:id="rId5"/>
    <sheet name="DRHolding" sheetId="6" r:id="rId6"/>
  </sheets>
  <definedNames>
    <definedName name="_xlnm.Print_Area" localSheetId="0">'SH._PATTERN'!$A$2:$BH$61</definedName>
    <definedName name="_xlnm.Print_Titles" localSheetId="1">'Pro &amp; Pro Group'!$4:$4</definedName>
  </definedNames>
  <calcPr fullCalcOnLoad="1"/>
</workbook>
</file>

<file path=xl/sharedStrings.xml><?xml version="1.0" encoding="utf-8"?>
<sst xmlns="http://schemas.openxmlformats.org/spreadsheetml/2006/main" count="200" uniqueCount="163">
  <si>
    <t>Total shareholding as a percentage of total number of shares</t>
  </si>
  <si>
    <t>As a percentage of (A+B+C)</t>
  </si>
  <si>
    <t>(A)</t>
  </si>
  <si>
    <t>Indian</t>
  </si>
  <si>
    <t>(a)</t>
  </si>
  <si>
    <t>(b)</t>
  </si>
  <si>
    <t>Central Government/ State Government(s)</t>
  </si>
  <si>
    <t>(c)</t>
  </si>
  <si>
    <t>Bodies Corporate</t>
  </si>
  <si>
    <t>Financial Institutions/ Banks</t>
  </si>
  <si>
    <t>(e)</t>
  </si>
  <si>
    <t>Any Other (specify)</t>
  </si>
  <si>
    <t>Foreign</t>
  </si>
  <si>
    <t>Institutions</t>
  </si>
  <si>
    <t>Total Shareholding of Promoter     and Promoter Group (A)= (A)(1)+(A)(2)</t>
  </si>
  <si>
    <t>(B)</t>
  </si>
  <si>
    <t>(f)</t>
  </si>
  <si>
    <t>Foreign Institutional Investors</t>
  </si>
  <si>
    <t>(g)</t>
  </si>
  <si>
    <t>(h)</t>
  </si>
  <si>
    <t>Sub-Total (B)(1)</t>
  </si>
  <si>
    <t>Non-institutions</t>
  </si>
  <si>
    <t>Sub-Total (B)(2)</t>
  </si>
  <si>
    <t>Total         Public Shareholding (B)= (B)(1)+(B)(2)</t>
  </si>
  <si>
    <t>TOTAL (A)+(B)</t>
  </si>
  <si>
    <t>(C)</t>
  </si>
  <si>
    <t>Public shareholding</t>
  </si>
  <si>
    <t xml:space="preserve">(d) </t>
  </si>
  <si>
    <t>Insurance Companies</t>
  </si>
  <si>
    <t>GRAND TOTAL (A)+(B)+(C)</t>
  </si>
  <si>
    <t xml:space="preserve"> </t>
  </si>
  <si>
    <t>B 2</t>
  </si>
  <si>
    <t>Total number 
of  shares</t>
  </si>
  <si>
    <t>ii. Individual shareholders holding nominal   share capital in excess of Rs. 1 lakh.</t>
  </si>
  <si>
    <t>Shares  held  by Custodians and against     which Depository Receipts have been issued</t>
  </si>
  <si>
    <t>Any Others(Specify)</t>
  </si>
  <si>
    <t>Sub Total(A)(1)</t>
  </si>
  <si>
    <t>a</t>
  </si>
  <si>
    <t>b</t>
  </si>
  <si>
    <t>c</t>
  </si>
  <si>
    <t>d</t>
  </si>
  <si>
    <t>Sub Total(A)(2)</t>
  </si>
  <si>
    <t>Mutual  Funds/ UTI</t>
  </si>
  <si>
    <t xml:space="preserve">Venture  Capital Funds </t>
  </si>
  <si>
    <t>Foreign Venture Capital Investors</t>
  </si>
  <si>
    <t>Sr. No.</t>
  </si>
  <si>
    <t>Name of the shareholder</t>
  </si>
  <si>
    <t>Number of shares</t>
  </si>
  <si>
    <t>Shares as a percentage of total number of shares {i.e., Grand Total (A)+(B)+(C) indicated in Statement at para (I)(a) above}</t>
  </si>
  <si>
    <t>TOTAL</t>
  </si>
  <si>
    <t>(I)(b)</t>
  </si>
  <si>
    <t xml:space="preserve">Statement showing Shareholding of persons belonging to the category </t>
  </si>
  <si>
    <t>“Promoter and Promoter Group”</t>
  </si>
  <si>
    <t>(I)(c)</t>
  </si>
  <si>
    <t>“Public” and holding more than 1% of the total number of shares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</si>
  <si>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</si>
  <si>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</si>
  <si>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</si>
  <si>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</si>
  <si>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</si>
  <si>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</si>
  <si>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</si>
  <si>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>Number of shares underlying outstanding DRs</t>
  </si>
  <si>
    <t>Shares underlying outstanding DRs as a percentage of total number of shares {i.e., Grand Total (A)+(B)+(C) indicated in Statement at para (I)(a) above}</t>
  </si>
  <si>
    <t xml:space="preserve">Number of outstanding 
DRs </t>
  </si>
  <si>
    <t>(II)(b)</t>
  </si>
  <si>
    <t xml:space="preserve">Statement showing Holding of Depository Receipts (DRs), where underlying </t>
  </si>
  <si>
    <t xml:space="preserve">shares are in excess of 1% of the total number of shares </t>
  </si>
  <si>
    <t>Name of the DR Holder</t>
  </si>
  <si>
    <t xml:space="preserve">Number of shares
 underlying outstanding  DRs </t>
  </si>
  <si>
    <t>I</t>
  </si>
  <si>
    <t>Individuals</t>
  </si>
  <si>
    <t>Category 
code</t>
  </si>
  <si>
    <t>Number of shares held in dematerialized form</t>
  </si>
  <si>
    <t>Number of 
Shareholders</t>
  </si>
  <si>
    <t>Category of 
Shareholder</t>
  </si>
  <si>
    <t>Statement Showing Shareholding Pattern</t>
  </si>
  <si>
    <t>Name of the Company :</t>
  </si>
  <si>
    <t>Scrip Code :</t>
  </si>
  <si>
    <t>Quarter Ended :</t>
  </si>
  <si>
    <t>II</t>
  </si>
  <si>
    <t>(d)</t>
  </si>
  <si>
    <t>(c-i)</t>
  </si>
  <si>
    <t>(c-ii)</t>
  </si>
  <si>
    <t>Individuals -i. Individual shareholders holding nominal share capital up to Rs 1 lakh</t>
  </si>
  <si>
    <r>
      <t>As a percentage of(A+B)</t>
    </r>
    <r>
      <rPr>
        <b/>
        <vertAlign val="superscript"/>
        <sz val="10"/>
        <color indexed="8"/>
        <rFont val="Times New Roman"/>
        <family val="1"/>
      </rPr>
      <t>1</t>
    </r>
  </si>
  <si>
    <r>
      <t>Shareholding of Promoter and Promoter Group</t>
    </r>
    <r>
      <rPr>
        <b/>
        <vertAlign val="superscript"/>
        <sz val="10"/>
        <color indexed="8"/>
        <rFont val="Times New Roman"/>
        <family val="1"/>
      </rPr>
      <t>2</t>
    </r>
  </si>
  <si>
    <r>
      <t xml:space="preserve">Financial Institutions </t>
    </r>
    <r>
      <rPr>
        <vertAlign val="superscript"/>
        <sz val="10"/>
        <color indexed="8"/>
        <rFont val="Times New Roman"/>
        <family val="1"/>
      </rPr>
      <t xml:space="preserve">/ </t>
    </r>
    <r>
      <rPr>
        <sz val="10"/>
        <color indexed="8"/>
        <rFont val="Times New Roman"/>
        <family val="1"/>
      </rPr>
      <t>Banks</t>
    </r>
  </si>
  <si>
    <t>NRI's/ OCB</t>
  </si>
  <si>
    <t>ASAHI INDIA GLASS LTD.</t>
  </si>
  <si>
    <t>B M LABROO</t>
  </si>
  <si>
    <t>SANJAY LABROO</t>
  </si>
  <si>
    <t>MARUTI UDYOG LIMITED</t>
  </si>
  <si>
    <t>NIL</t>
  </si>
  <si>
    <t>SHANKAR RESOURCES PVT.  LTD.</t>
  </si>
  <si>
    <t>SUDARSHAN SECURITIES PRIVATE LIMITED</t>
  </si>
  <si>
    <t>ASAHIINDIA</t>
  </si>
  <si>
    <t>(I)(a)</t>
  </si>
  <si>
    <t>Individuals (Associates of Labroo Family) (Non-Residents Individuals/
Foreign Individuals)</t>
  </si>
  <si>
    <t>BRIGHT STAR INTERNATIONAL CORPORATION</t>
  </si>
  <si>
    <t>ASAHI GLASS CO LTD.</t>
  </si>
  <si>
    <t>ESSEL MARKETING (P) LTD.</t>
  </si>
  <si>
    <t xml:space="preserve">Any Others ( Foreign Banks) </t>
  </si>
  <si>
    <t>Notes</t>
  </si>
  <si>
    <t>*</t>
  </si>
  <si>
    <t>Individuals/ Hindu Undivided Family*</t>
  </si>
  <si>
    <t>Shareholding of Associates of Labroo Family have been included in Promoters Group pursuant to clause (e)  of Explanation II given in Regulation  6.8.3.2 of SEBI DIP Guidelines, 2000.</t>
  </si>
  <si>
    <t>Any Others</t>
  </si>
  <si>
    <t xml:space="preserve">RELATIVES </t>
  </si>
  <si>
    <t>ASSOCIATES OF LABROO FAMILY *</t>
  </si>
  <si>
    <t>SMALLCAP WORLD FUND, INC</t>
  </si>
  <si>
    <t>AJAY LABROO</t>
  </si>
  <si>
    <t>ANEESHA LABROO</t>
  </si>
  <si>
    <t>KANTA LABROO</t>
  </si>
  <si>
    <t>KESHUB MAHINDRA</t>
  </si>
  <si>
    <t>LEENA S LABROO</t>
  </si>
  <si>
    <t>LOVELEENA LABROO</t>
  </si>
  <si>
    <t>NISHEETA LABROO</t>
  </si>
  <si>
    <t>SUDHA K MAHINDRA</t>
  </si>
  <si>
    <t>UMA R MALHOTRA</t>
  </si>
  <si>
    <t>YUTHICA KESHUB MAHINDRA</t>
  </si>
  <si>
    <t>SAMIR KUMAR</t>
  </si>
  <si>
    <t>ANIL MONGA</t>
  </si>
  <si>
    <t>ASHOK MONGA</t>
  </si>
  <si>
    <t>CHAND RANI MONGA</t>
  </si>
  <si>
    <t>K L MONGA</t>
  </si>
  <si>
    <t>KAPOOR CHAND GUPTA</t>
  </si>
  <si>
    <t>M LAKSHMI</t>
  </si>
  <si>
    <t>M N CHAITANYA</t>
  </si>
  <si>
    <t>NIRMAL ANAND</t>
  </si>
  <si>
    <t>PADMA RAMAN</t>
  </si>
  <si>
    <t>PRAVEEN KUMAR TIKU</t>
  </si>
  <si>
    <t>KRISHNA C TIKU</t>
  </si>
  <si>
    <t>SANDIP KUMAR</t>
  </si>
  <si>
    <t>SANJAY KUMAR</t>
  </si>
  <si>
    <t>SHILU M LALA</t>
  </si>
  <si>
    <t>SUNDIP KUMAR</t>
  </si>
  <si>
    <t>V D NANDA KUMAR</t>
  </si>
  <si>
    <t>V D VISWANATHAN</t>
  </si>
  <si>
    <t>DR MANJULA MILIND PISHAWIKAR</t>
  </si>
  <si>
    <t>M SREENIVASA  RAO</t>
  </si>
  <si>
    <t>MALATHI RAGHUNAND</t>
  </si>
  <si>
    <t>TARUN R TAHILIANI</t>
  </si>
  <si>
    <t>TIKKA SHATRUJIT SINGH</t>
  </si>
  <si>
    <t>PYARE LAL SAFAYA</t>
  </si>
  <si>
    <t>ABHINAV AGARWAL U/G SABINA AGARWAL</t>
  </si>
  <si>
    <t>BHARAT KAPOOR</t>
  </si>
  <si>
    <t>DINESH KUMAR AGGARWAL</t>
  </si>
  <si>
    <t>PARAS RAM AGARWAL</t>
  </si>
  <si>
    <t>PRADEEP BENIWAL</t>
  </si>
  <si>
    <t>RIVA AGARWAL U/G SABINA AGARWAL</t>
  </si>
  <si>
    <t>SABINA AGARWAL</t>
  </si>
  <si>
    <t>SUSHMA AGARWAL</t>
  </si>
  <si>
    <t>NEIRAH BHARGAVA</t>
  </si>
  <si>
    <t>PUSHKAR N KAUL</t>
  </si>
  <si>
    <t>SURYANARAYANA RAO PALAMAND</t>
  </si>
  <si>
    <t>SHASHI PALAMAND</t>
  </si>
  <si>
    <t>DETAILS OF RELATIVES/ ASSOCIATES OF LABROO FAMILY</t>
  </si>
  <si>
    <t>RELIANCE CAPITAL TRUSTEE CO. LTD. - A/C RELIANCE TAX SAVER (ELSS) FUND</t>
  </si>
  <si>
    <t>31st March, 2007</t>
  </si>
  <si>
    <t>SATYA NAND</t>
  </si>
  <si>
    <t>SATYANAND KARTA</t>
  </si>
  <si>
    <t>Director &amp; Relatives ( Not in control of the Company)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</si>
</sst>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m\-yyyy"/>
    <numFmt numFmtId="169" formatCode="0_);\(0\)"/>
    <numFmt numFmtId="170" formatCode="0.00_);\(0.00\)"/>
    <numFmt numFmtId="171" formatCode="0;[Red]0"/>
    <numFmt numFmtId="172" formatCode="0.00;[Red]0.00"/>
    <numFmt numFmtId="173" formatCode="0.0000_);\(0.0000\)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1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/>
    </xf>
    <xf numFmtId="2" fontId="1" fillId="0" borderId="1" xfId="0" applyNumberFormat="1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 horizontal="center"/>
      <protection/>
    </xf>
    <xf numFmtId="2" fontId="1" fillId="0" borderId="3" xfId="0" applyNumberFormat="1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2" fontId="6" fillId="2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1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/>
    </xf>
    <xf numFmtId="2" fontId="2" fillId="0" borderId="1" xfId="0" applyNumberFormat="1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top" wrapText="1"/>
      <protection/>
    </xf>
    <xf numFmtId="0" fontId="2" fillId="0" borderId="8" xfId="0" applyFont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2" fillId="0" borderId="7" xfId="0" applyFont="1" applyBorder="1" applyAlignment="1" applyProtection="1">
      <alignment vertical="center" wrapText="1"/>
      <protection/>
    </xf>
    <xf numFmtId="0" fontId="2" fillId="0" borderId="5" xfId="0" applyFont="1" applyBorder="1" applyAlignment="1" applyProtection="1">
      <alignment horizontal="center" vertical="top"/>
      <protection/>
    </xf>
    <xf numFmtId="0" fontId="2" fillId="0" borderId="2" xfId="0" applyFont="1" applyBorder="1" applyAlignment="1" applyProtection="1">
      <alignment vertical="top"/>
      <protection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/>
    </xf>
    <xf numFmtId="2" fontId="1" fillId="0" borderId="11" xfId="0" applyNumberFormat="1" applyFont="1" applyBorder="1" applyAlignment="1" applyProtection="1">
      <alignment horizontal="center"/>
      <protection/>
    </xf>
    <xf numFmtId="2" fontId="2" fillId="0" borderId="12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vertical="center" wrapText="1"/>
      <protection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vertical="center" wrapText="1"/>
      <protection/>
    </xf>
    <xf numFmtId="0" fontId="2" fillId="0" borderId="16" xfId="0" applyFont="1" applyBorder="1" applyAlignment="1" applyProtection="1">
      <alignment vertical="top" wrapText="1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2" fontId="2" fillId="0" borderId="18" xfId="0" applyNumberFormat="1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/>
      <protection/>
    </xf>
    <xf numFmtId="2" fontId="2" fillId="0" borderId="8" xfId="0" applyNumberFormat="1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2" fontId="1" fillId="0" borderId="20" xfId="0" applyNumberFormat="1" applyFont="1" applyBorder="1" applyAlignment="1" applyProtection="1">
      <alignment horizontal="center"/>
      <protection/>
    </xf>
    <xf numFmtId="0" fontId="6" fillId="2" borderId="10" xfId="0" applyFont="1" applyFill="1" applyBorder="1" applyAlignment="1" applyProtection="1">
      <alignment vertical="top" wrapText="1"/>
      <protection/>
    </xf>
    <xf numFmtId="2" fontId="6" fillId="2" borderId="11" xfId="0" applyNumberFormat="1" applyFont="1" applyFill="1" applyBorder="1" applyAlignment="1" applyProtection="1">
      <alignment horizontal="center" vertical="top" wrapText="1"/>
      <protection/>
    </xf>
    <xf numFmtId="0" fontId="8" fillId="2" borderId="10" xfId="0" applyFont="1" applyFill="1" applyBorder="1" applyAlignment="1" applyProtection="1">
      <alignment vertical="top" wrapText="1"/>
      <protection/>
    </xf>
    <xf numFmtId="0" fontId="8" fillId="2" borderId="10" xfId="0" applyFont="1" applyFill="1" applyBorder="1" applyAlignment="1" applyProtection="1">
      <alignment vertical="top" wrapText="1"/>
      <protection locked="0"/>
    </xf>
    <xf numFmtId="2" fontId="2" fillId="0" borderId="11" xfId="0" applyNumberFormat="1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 horizontal="center"/>
      <protection/>
    </xf>
    <xf numFmtId="2" fontId="4" fillId="0" borderId="25" xfId="0" applyNumberFormat="1" applyFont="1" applyBorder="1" applyAlignment="1" applyProtection="1">
      <alignment horizontal="center"/>
      <protection/>
    </xf>
    <xf numFmtId="2" fontId="4" fillId="0" borderId="26" xfId="0" applyNumberFormat="1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169" fontId="1" fillId="0" borderId="30" xfId="0" applyNumberFormat="1" applyFont="1" applyBorder="1" applyAlignment="1">
      <alignment horizontal="center"/>
    </xf>
    <xf numFmtId="0" fontId="4" fillId="0" borderId="31" xfId="0" applyFont="1" applyBorder="1" applyAlignment="1" applyProtection="1">
      <alignment/>
      <protection/>
    </xf>
    <xf numFmtId="0" fontId="1" fillId="0" borderId="32" xfId="0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0" fontId="2" fillId="0" borderId="33" xfId="0" applyFont="1" applyBorder="1" applyAlignment="1" applyProtection="1">
      <alignment horizontal="center"/>
      <protection/>
    </xf>
    <xf numFmtId="2" fontId="2" fillId="0" borderId="33" xfId="0" applyNumberFormat="1" applyFont="1" applyBorder="1" applyAlignment="1" applyProtection="1">
      <alignment horizontal="center"/>
      <protection/>
    </xf>
    <xf numFmtId="2" fontId="2" fillId="0" borderId="34" xfId="0" applyNumberFormat="1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/>
    </xf>
    <xf numFmtId="0" fontId="6" fillId="2" borderId="35" xfId="0" applyFont="1" applyFill="1" applyBorder="1" applyAlignment="1" applyProtection="1">
      <alignment horizontal="center" vertical="top" wrapText="1"/>
      <protection/>
    </xf>
    <xf numFmtId="0" fontId="8" fillId="2" borderId="35" xfId="0" applyFont="1" applyFill="1" applyBorder="1" applyAlignment="1" applyProtection="1">
      <alignment horizontal="center" vertical="top" wrapText="1"/>
      <protection/>
    </xf>
    <xf numFmtId="0" fontId="8" fillId="2" borderId="35" xfId="0" applyFont="1" applyFill="1" applyBorder="1" applyAlignment="1" applyProtection="1">
      <alignment horizontal="center" vertical="top" wrapText="1"/>
      <protection locked="0"/>
    </xf>
    <xf numFmtId="0" fontId="1" fillId="2" borderId="35" xfId="0" applyFont="1" applyFill="1" applyBorder="1" applyAlignment="1" applyProtection="1">
      <alignment horizontal="center" vertical="top" wrapText="1"/>
      <protection/>
    </xf>
    <xf numFmtId="0" fontId="2" fillId="2" borderId="35" xfId="0" applyFont="1" applyFill="1" applyBorder="1" applyAlignment="1" applyProtection="1">
      <alignment horizontal="center" vertical="top" wrapText="1"/>
      <protection/>
    </xf>
    <xf numFmtId="0" fontId="2" fillId="2" borderId="35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/>
      <protection/>
    </xf>
    <xf numFmtId="1" fontId="2" fillId="0" borderId="12" xfId="0" applyNumberFormat="1" applyFont="1" applyBorder="1" applyAlignment="1" applyProtection="1">
      <alignment horizontal="center"/>
      <protection/>
    </xf>
    <xf numFmtId="1" fontId="2" fillId="0" borderId="20" xfId="0" applyNumberFormat="1" applyFont="1" applyBorder="1" applyAlignment="1" applyProtection="1">
      <alignment horizontal="center"/>
      <protection/>
    </xf>
    <xf numFmtId="1" fontId="2" fillId="0" borderId="21" xfId="0" applyNumberFormat="1" applyFont="1" applyBorder="1" applyAlignment="1" applyProtection="1">
      <alignment horizontal="center"/>
      <protection/>
    </xf>
    <xf numFmtId="1" fontId="2" fillId="0" borderId="3" xfId="0" applyNumberFormat="1" applyFont="1" applyBorder="1" applyAlignment="1" applyProtection="1">
      <alignment horizontal="center"/>
      <protection/>
    </xf>
    <xf numFmtId="170" fontId="1" fillId="0" borderId="37" xfId="0" applyNumberFormat="1" applyFont="1" applyBorder="1" applyAlignment="1">
      <alignment horizontal="left"/>
    </xf>
    <xf numFmtId="170" fontId="1" fillId="0" borderId="30" xfId="0" applyNumberFormat="1" applyFont="1" applyBorder="1" applyAlignment="1">
      <alignment horizontal="center"/>
    </xf>
    <xf numFmtId="0" fontId="1" fillId="0" borderId="38" xfId="0" applyFont="1" applyBorder="1" applyAlignment="1" applyProtection="1">
      <alignment horizontal="center"/>
      <protection/>
    </xf>
    <xf numFmtId="0" fontId="2" fillId="0" borderId="39" xfId="0" applyFont="1" applyBorder="1" applyAlignment="1">
      <alignment horizontal="left"/>
    </xf>
    <xf numFmtId="1" fontId="2" fillId="0" borderId="8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70" fontId="2" fillId="0" borderId="0" xfId="0" applyNumberFormat="1" applyFont="1" applyBorder="1" applyAlignment="1">
      <alignment horizontal="left"/>
    </xf>
    <xf numFmtId="170" fontId="1" fillId="0" borderId="0" xfId="0" applyNumberFormat="1" applyFont="1" applyBorder="1" applyAlignment="1">
      <alignment horizontal="left"/>
    </xf>
    <xf numFmtId="170" fontId="1" fillId="0" borderId="0" xfId="0" applyNumberFormat="1" applyFont="1" applyBorder="1" applyAlignment="1">
      <alignment horizontal="center" vertical="top"/>
    </xf>
    <xf numFmtId="0" fontId="6" fillId="0" borderId="35" xfId="0" applyFont="1" applyFill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horizontal="center"/>
      <protection/>
    </xf>
    <xf numFmtId="2" fontId="1" fillId="0" borderId="1" xfId="0" applyNumberFormat="1" applyFont="1" applyFill="1" applyBorder="1" applyAlignment="1" applyProtection="1">
      <alignment horizontal="center"/>
      <protection/>
    </xf>
    <xf numFmtId="2" fontId="1" fillId="0" borderId="11" xfId="0" applyNumberFormat="1" applyFont="1" applyFill="1" applyBorder="1" applyAlignment="1" applyProtection="1">
      <alignment horizontal="center"/>
      <protection/>
    </xf>
    <xf numFmtId="0" fontId="8" fillId="0" borderId="35" xfId="0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/>
    </xf>
    <xf numFmtId="2" fontId="2" fillId="0" borderId="1" xfId="0" applyNumberFormat="1" applyFont="1" applyFill="1" applyBorder="1" applyAlignment="1" applyProtection="1">
      <alignment horizontal="center"/>
      <protection/>
    </xf>
    <xf numFmtId="2" fontId="2" fillId="0" borderId="11" xfId="0" applyNumberFormat="1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/>
      <protection/>
    </xf>
    <xf numFmtId="1" fontId="4" fillId="0" borderId="0" xfId="0" applyNumberFormat="1" applyFont="1" applyAlignment="1" applyProtection="1">
      <alignment horizontal="center"/>
      <protection/>
    </xf>
    <xf numFmtId="170" fontId="1" fillId="0" borderId="30" xfId="0" applyNumberFormat="1" applyFont="1" applyBorder="1" applyAlignment="1">
      <alignment horizontal="left"/>
    </xf>
    <xf numFmtId="169" fontId="1" fillId="0" borderId="40" xfId="0" applyNumberFormat="1" applyFont="1" applyBorder="1" applyAlignment="1">
      <alignment horizontal="center"/>
    </xf>
    <xf numFmtId="170" fontId="1" fillId="0" borderId="41" xfId="0" applyNumberFormat="1" applyFont="1" applyBorder="1" applyAlignment="1">
      <alignment horizontal="left"/>
    </xf>
    <xf numFmtId="170" fontId="1" fillId="0" borderId="40" xfId="0" applyNumberFormat="1" applyFont="1" applyBorder="1" applyAlignment="1">
      <alignment horizontal="center"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vertical="top" wrapText="1"/>
      <protection/>
    </xf>
    <xf numFmtId="169" fontId="1" fillId="0" borderId="3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4" fillId="0" borderId="0" xfId="0" applyFont="1" applyAlignment="1" applyProtection="1">
      <alignment horizontal="center" vertical="center" wrapText="1"/>
      <protection/>
    </xf>
    <xf numFmtId="0" fontId="1" fillId="0" borderId="38" xfId="0" applyFont="1" applyFill="1" applyBorder="1" applyAlignment="1">
      <alignment horizontal="center" vertical="center" wrapText="1"/>
    </xf>
    <xf numFmtId="170" fontId="1" fillId="0" borderId="38" xfId="0" applyNumberFormat="1" applyFont="1" applyBorder="1" applyAlignment="1">
      <alignment horizontal="left" vertical="center" wrapText="1"/>
    </xf>
    <xf numFmtId="169" fontId="1" fillId="0" borderId="42" xfId="0" applyNumberFormat="1" applyFont="1" applyBorder="1" applyAlignment="1">
      <alignment horizontal="center" vertical="center"/>
    </xf>
    <xf numFmtId="170" fontId="1" fillId="0" borderId="38" xfId="0" applyNumberFormat="1" applyFont="1" applyBorder="1" applyAlignment="1">
      <alignment horizontal="center" vertical="center"/>
    </xf>
    <xf numFmtId="0" fontId="12" fillId="0" borderId="23" xfId="0" applyFont="1" applyBorder="1" applyAlignment="1" applyProtection="1">
      <alignment horizontal="center" vertical="top"/>
      <protection/>
    </xf>
    <xf numFmtId="0" fontId="12" fillId="0" borderId="13" xfId="0" applyFont="1" applyBorder="1" applyAlignment="1" applyProtection="1">
      <alignment horizontal="center" vertical="top"/>
      <protection/>
    </xf>
    <xf numFmtId="0" fontId="12" fillId="0" borderId="7" xfId="0" applyFont="1" applyBorder="1" applyAlignment="1" applyProtection="1">
      <alignment horizontal="center" vertical="top"/>
      <protection/>
    </xf>
    <xf numFmtId="0" fontId="12" fillId="0" borderId="24" xfId="0" applyFont="1" applyBorder="1" applyAlignment="1" applyProtection="1">
      <alignment horizontal="center" vertical="top"/>
      <protection/>
    </xf>
    <xf numFmtId="0" fontId="12" fillId="0" borderId="25" xfId="0" applyFont="1" applyBorder="1" applyAlignment="1" applyProtection="1">
      <alignment horizontal="center" vertical="top"/>
      <protection/>
    </xf>
    <xf numFmtId="0" fontId="12" fillId="0" borderId="26" xfId="0" applyFont="1" applyBorder="1" applyAlignment="1" applyProtection="1">
      <alignment horizontal="center" vertical="top"/>
      <protection/>
    </xf>
    <xf numFmtId="0" fontId="6" fillId="2" borderId="35" xfId="0" applyFont="1" applyFill="1" applyBorder="1" applyAlignment="1" applyProtection="1">
      <alignment vertical="top" wrapText="1"/>
      <protection/>
    </xf>
    <xf numFmtId="0" fontId="6" fillId="2" borderId="10" xfId="0" applyFont="1" applyFill="1" applyBorder="1" applyAlignment="1" applyProtection="1">
      <alignment vertical="top" wrapText="1"/>
      <protection/>
    </xf>
    <xf numFmtId="0" fontId="6" fillId="2" borderId="1" xfId="0" applyFont="1" applyFill="1" applyBorder="1" applyAlignment="1" applyProtection="1">
      <alignment vertical="top" wrapText="1"/>
      <protection/>
    </xf>
    <xf numFmtId="0" fontId="3" fillId="0" borderId="13" xfId="0" applyFont="1" applyBorder="1" applyAlignment="1" applyProtection="1">
      <alignment horizontal="left"/>
      <protection locked="0"/>
    </xf>
    <xf numFmtId="0" fontId="6" fillId="2" borderId="11" xfId="0" applyFont="1" applyFill="1" applyBorder="1" applyAlignment="1" applyProtection="1">
      <alignment vertical="top" wrapText="1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2" fontId="3" fillId="0" borderId="43" xfId="0" applyNumberFormat="1" applyFont="1" applyBorder="1" applyAlignment="1" applyProtection="1">
      <alignment horizontal="center"/>
      <protection locked="0"/>
    </xf>
    <xf numFmtId="2" fontId="3" fillId="0" borderId="9" xfId="0" applyNumberFormat="1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29" xfId="0" applyFont="1" applyBorder="1" applyAlignment="1" applyProtection="1">
      <alignment horizontal="center"/>
      <protection/>
    </xf>
    <xf numFmtId="170" fontId="4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2" fillId="0" borderId="32" xfId="0" applyFont="1" applyBorder="1" applyAlignment="1" applyProtection="1">
      <alignment vertical="top"/>
      <protection/>
    </xf>
    <xf numFmtId="0" fontId="2" fillId="0" borderId="39" xfId="0" applyFont="1" applyBorder="1" applyAlignment="1" applyProtection="1">
      <alignment vertical="top"/>
      <protection/>
    </xf>
    <xf numFmtId="0" fontId="2" fillId="0" borderId="17" xfId="0" applyFont="1" applyBorder="1" applyAlignment="1" applyProtection="1">
      <alignment vertical="top"/>
      <protection/>
    </xf>
    <xf numFmtId="0" fontId="2" fillId="0" borderId="12" xfId="0" applyFont="1" applyBorder="1" applyAlignment="1" applyProtection="1">
      <alignment vertical="top"/>
      <protection/>
    </xf>
    <xf numFmtId="0" fontId="5" fillId="0" borderId="0" xfId="0" applyFont="1" applyAlignment="1" applyProtection="1">
      <alignment horizontal="left"/>
      <protection/>
    </xf>
    <xf numFmtId="0" fontId="2" fillId="0" borderId="21" xfId="0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u val="none"/>
        <strike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0</xdr:rowOff>
    </xdr:from>
    <xdr:to>
      <xdr:col>1</xdr:col>
      <xdr:colOff>1381125</xdr:colOff>
      <xdr:row>0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13049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="75" zoomScaleNormal="75" zoomScaleSheetLayoutView="75" workbookViewId="0" topLeftCell="A1">
      <selection activeCell="G1" sqref="G1"/>
    </sheetView>
  </sheetViews>
  <sheetFormatPr defaultColWidth="9.140625" defaultRowHeight="12.75" zeroHeight="1"/>
  <cols>
    <col min="1" max="1" width="9.8515625" style="3" bestFit="1" customWidth="1"/>
    <col min="2" max="2" width="36.28125" style="2" customWidth="1"/>
    <col min="3" max="3" width="16.421875" style="2" customWidth="1"/>
    <col min="4" max="4" width="16.28125" style="3" bestFit="1" customWidth="1"/>
    <col min="5" max="5" width="14.421875" style="3" customWidth="1"/>
    <col min="6" max="6" width="14.00390625" style="4" customWidth="1"/>
    <col min="7" max="7" width="14.8515625" style="4" customWidth="1"/>
    <col min="8" max="16384" width="0" style="2" hidden="1" customWidth="1"/>
  </cols>
  <sheetData>
    <row r="1" spans="1:8" ht="110.25" customHeight="1" thickBot="1">
      <c r="A1" s="161"/>
      <c r="B1" s="162"/>
      <c r="C1" s="162"/>
      <c r="D1" s="161"/>
      <c r="E1" s="161"/>
      <c r="F1" s="163"/>
      <c r="G1" s="163"/>
      <c r="H1" s="5"/>
    </row>
    <row r="2" spans="1:8" ht="15.75">
      <c r="A2" s="62" t="s">
        <v>97</v>
      </c>
      <c r="B2" s="133" t="s">
        <v>76</v>
      </c>
      <c r="C2" s="134"/>
      <c r="D2" s="134"/>
      <c r="E2" s="134"/>
      <c r="F2" s="134"/>
      <c r="G2" s="135"/>
      <c r="H2" s="5"/>
    </row>
    <row r="3" spans="1:8" ht="10.5" customHeight="1" thickBot="1">
      <c r="A3" s="82"/>
      <c r="B3" s="136"/>
      <c r="C3" s="137"/>
      <c r="D3" s="137"/>
      <c r="E3" s="137"/>
      <c r="F3" s="137"/>
      <c r="G3" s="138"/>
      <c r="H3" s="5"/>
    </row>
    <row r="4" spans="1:8" ht="15.75" customHeight="1">
      <c r="A4" s="82"/>
      <c r="B4" s="62" t="s">
        <v>77</v>
      </c>
      <c r="C4" s="142" t="s">
        <v>89</v>
      </c>
      <c r="D4" s="142"/>
      <c r="E4" s="142"/>
      <c r="F4" s="142"/>
      <c r="G4" s="63"/>
      <c r="H4" s="5"/>
    </row>
    <row r="5" spans="1:8" ht="12" customHeight="1" thickBot="1">
      <c r="A5" s="82"/>
      <c r="B5" s="64"/>
      <c r="C5" s="65"/>
      <c r="D5" s="66"/>
      <c r="E5" s="66"/>
      <c r="F5" s="67"/>
      <c r="G5" s="68"/>
      <c r="H5" s="5"/>
    </row>
    <row r="6" spans="1:8" ht="18.75" customHeight="1" thickBot="1">
      <c r="A6" s="82"/>
      <c r="B6" s="69" t="s">
        <v>78</v>
      </c>
      <c r="C6" s="70" t="s">
        <v>96</v>
      </c>
      <c r="D6" s="144" t="s">
        <v>79</v>
      </c>
      <c r="E6" s="145"/>
      <c r="F6" s="146" t="s">
        <v>159</v>
      </c>
      <c r="G6" s="147"/>
      <c r="H6" s="5"/>
    </row>
    <row r="7" spans="1:8" ht="15" customHeight="1">
      <c r="A7" s="82"/>
      <c r="B7" s="61"/>
      <c r="C7" s="8"/>
      <c r="D7" s="9"/>
      <c r="E7" s="6"/>
      <c r="F7" s="7"/>
      <c r="G7" s="53"/>
      <c r="H7" s="5"/>
    </row>
    <row r="8" spans="1:8" s="1" customFormat="1" ht="48" customHeight="1">
      <c r="A8" s="139" t="s">
        <v>72</v>
      </c>
      <c r="B8" s="140" t="s">
        <v>75</v>
      </c>
      <c r="C8" s="141" t="s">
        <v>74</v>
      </c>
      <c r="D8" s="141" t="s">
        <v>32</v>
      </c>
      <c r="E8" s="141" t="s">
        <v>73</v>
      </c>
      <c r="F8" s="141" t="s">
        <v>0</v>
      </c>
      <c r="G8" s="143"/>
      <c r="H8" s="51"/>
    </row>
    <row r="9" spans="1:8" s="1" customFormat="1" ht="43.5" customHeight="1">
      <c r="A9" s="139"/>
      <c r="B9" s="140"/>
      <c r="C9" s="141"/>
      <c r="D9" s="141"/>
      <c r="E9" s="141"/>
      <c r="F9" s="14" t="s">
        <v>85</v>
      </c>
      <c r="G9" s="55" t="s">
        <v>1</v>
      </c>
      <c r="H9" s="51"/>
    </row>
    <row r="10" spans="1:8" ht="28.5">
      <c r="A10" s="83" t="s">
        <v>2</v>
      </c>
      <c r="B10" s="54" t="s">
        <v>86</v>
      </c>
      <c r="C10" s="3"/>
      <c r="D10" s="3" t="s">
        <v>30</v>
      </c>
      <c r="G10" s="33"/>
      <c r="H10" s="5"/>
    </row>
    <row r="11" spans="1:8" ht="12.75">
      <c r="A11" s="103">
        <v>1</v>
      </c>
      <c r="B11" s="104" t="s">
        <v>3</v>
      </c>
      <c r="C11" s="105"/>
      <c r="D11" s="105"/>
      <c r="E11" s="105"/>
      <c r="F11" s="106"/>
      <c r="G11" s="107"/>
      <c r="H11" s="5"/>
    </row>
    <row r="12" spans="1:8" ht="12.75">
      <c r="A12" s="108" t="s">
        <v>4</v>
      </c>
      <c r="B12" s="109" t="s">
        <v>105</v>
      </c>
      <c r="C12" s="110">
        <v>45</v>
      </c>
      <c r="D12" s="110">
        <v>29860008</v>
      </c>
      <c r="E12" s="110">
        <v>19861684</v>
      </c>
      <c r="F12" s="106">
        <f>(D12*100)/$D$56</f>
        <v>18.670955240955116</v>
      </c>
      <c r="G12" s="107">
        <f>(D12*100)/$D$60</f>
        <v>18.670955240955116</v>
      </c>
      <c r="H12" s="5"/>
    </row>
    <row r="13" spans="1:8" ht="12.75">
      <c r="A13" s="108" t="s">
        <v>5</v>
      </c>
      <c r="B13" s="109" t="s">
        <v>6</v>
      </c>
      <c r="C13" s="110">
        <v>0</v>
      </c>
      <c r="D13" s="110">
        <v>0</v>
      </c>
      <c r="E13" s="110">
        <v>0</v>
      </c>
      <c r="F13" s="106">
        <f>(D13*100)/$D$56</f>
        <v>0</v>
      </c>
      <c r="G13" s="107">
        <f>(D13*100)/$D$60</f>
        <v>0</v>
      </c>
      <c r="H13" s="5"/>
    </row>
    <row r="14" spans="1:8" ht="12.75">
      <c r="A14" s="108" t="s">
        <v>7</v>
      </c>
      <c r="B14" s="109" t="s">
        <v>8</v>
      </c>
      <c r="C14" s="110">
        <v>2</v>
      </c>
      <c r="D14" s="110">
        <v>18218000</v>
      </c>
      <c r="E14" s="110">
        <v>378000</v>
      </c>
      <c r="F14" s="106">
        <v>11.39</v>
      </c>
      <c r="G14" s="107">
        <v>11.39</v>
      </c>
      <c r="H14" s="5"/>
    </row>
    <row r="15" spans="1:8" ht="12.75">
      <c r="A15" s="108" t="s">
        <v>81</v>
      </c>
      <c r="B15" s="109" t="s">
        <v>9</v>
      </c>
      <c r="C15" s="110">
        <v>0</v>
      </c>
      <c r="D15" s="110">
        <v>0</v>
      </c>
      <c r="E15" s="110">
        <v>0</v>
      </c>
      <c r="F15" s="106">
        <f>(D15*100)/$D$56</f>
        <v>0</v>
      </c>
      <c r="G15" s="107">
        <f>(D15*100)/$D$60</f>
        <v>0</v>
      </c>
      <c r="H15" s="5"/>
    </row>
    <row r="16" spans="1:8" ht="12.75">
      <c r="A16" s="108" t="s">
        <v>10</v>
      </c>
      <c r="B16" s="109" t="s">
        <v>107</v>
      </c>
      <c r="C16" s="105">
        <v>0</v>
      </c>
      <c r="D16" s="105">
        <v>0</v>
      </c>
      <c r="E16" s="105">
        <v>0</v>
      </c>
      <c r="F16" s="106">
        <v>0</v>
      </c>
      <c r="G16" s="107">
        <v>0</v>
      </c>
      <c r="H16" s="5"/>
    </row>
    <row r="17" spans="1:8" ht="12.75">
      <c r="A17" s="103"/>
      <c r="B17" s="104" t="s">
        <v>36</v>
      </c>
      <c r="C17" s="111">
        <f>SUM(C12:C16)</f>
        <v>47</v>
      </c>
      <c r="D17" s="111">
        <f>SUM(D12:D16)</f>
        <v>48078008</v>
      </c>
      <c r="E17" s="111">
        <f>SUM(E12:E16)</f>
        <v>20239684</v>
      </c>
      <c r="F17" s="112">
        <f>SUM(F12:F16)</f>
        <v>30.060955240955117</v>
      </c>
      <c r="G17" s="113">
        <f>SUM(G12:G16)</f>
        <v>30.060955240955117</v>
      </c>
      <c r="H17" s="5"/>
    </row>
    <row r="18" spans="1:8" ht="12.75">
      <c r="A18" s="103"/>
      <c r="B18" s="109"/>
      <c r="C18" s="105"/>
      <c r="D18" s="105"/>
      <c r="E18" s="105"/>
      <c r="F18" s="106"/>
      <c r="G18" s="107"/>
      <c r="H18" s="5"/>
    </row>
    <row r="19" spans="1:8" ht="12.75">
      <c r="A19" s="103">
        <v>2</v>
      </c>
      <c r="B19" s="104" t="s">
        <v>12</v>
      </c>
      <c r="C19" s="105"/>
      <c r="D19" s="105"/>
      <c r="E19" s="105"/>
      <c r="F19" s="106"/>
      <c r="G19" s="107"/>
      <c r="H19" s="5"/>
    </row>
    <row r="20" spans="1:8" ht="38.25">
      <c r="A20" s="108" t="s">
        <v>37</v>
      </c>
      <c r="B20" s="109" t="s">
        <v>98</v>
      </c>
      <c r="C20" s="114">
        <v>5</v>
      </c>
      <c r="D20" s="114">
        <v>5118000</v>
      </c>
      <c r="E20" s="114">
        <v>1134000</v>
      </c>
      <c r="F20" s="115">
        <f>(D20*100)/$D$56</f>
        <v>3.2001983697796827</v>
      </c>
      <c r="G20" s="116">
        <f>(D20*100)/$D$60</f>
        <v>3.2001983697796827</v>
      </c>
      <c r="H20" s="5"/>
    </row>
    <row r="21" spans="1:8" ht="12.75">
      <c r="A21" s="108" t="s">
        <v>38</v>
      </c>
      <c r="B21" s="109" t="s">
        <v>8</v>
      </c>
      <c r="C21" s="110">
        <v>1</v>
      </c>
      <c r="D21" s="110">
        <v>35520000</v>
      </c>
      <c r="E21" s="110">
        <v>0</v>
      </c>
      <c r="F21" s="106">
        <f>(D21*100)/$D$56</f>
        <v>22.210051991905885</v>
      </c>
      <c r="G21" s="107">
        <f>(D21*100)/$D$60</f>
        <v>22.210051991905885</v>
      </c>
      <c r="H21" s="5"/>
    </row>
    <row r="22" spans="1:8" ht="12.75">
      <c r="A22" s="108" t="s">
        <v>39</v>
      </c>
      <c r="B22" s="109" t="s">
        <v>13</v>
      </c>
      <c r="C22" s="110">
        <v>0</v>
      </c>
      <c r="D22" s="110">
        <v>0</v>
      </c>
      <c r="E22" s="110">
        <v>0</v>
      </c>
      <c r="F22" s="106">
        <f>(D22*100)/$D$56</f>
        <v>0</v>
      </c>
      <c r="G22" s="107">
        <f>(D22*100)/$D$60</f>
        <v>0</v>
      </c>
      <c r="H22" s="5"/>
    </row>
    <row r="23" spans="1:8" ht="12.75">
      <c r="A23" s="108" t="s">
        <v>40</v>
      </c>
      <c r="B23" s="109" t="s">
        <v>35</v>
      </c>
      <c r="C23" s="105">
        <v>0</v>
      </c>
      <c r="D23" s="105">
        <v>0</v>
      </c>
      <c r="E23" s="105">
        <v>0</v>
      </c>
      <c r="F23" s="106">
        <f>(D23*100)/$D$56</f>
        <v>0</v>
      </c>
      <c r="G23" s="107">
        <f>(D23*100)/$D$60</f>
        <v>0</v>
      </c>
      <c r="H23" s="5"/>
    </row>
    <row r="24" spans="1:8" ht="17.25" customHeight="1">
      <c r="A24" s="84"/>
      <c r="B24" s="56"/>
      <c r="C24" s="3"/>
      <c r="G24" s="33"/>
      <c r="H24" s="5"/>
    </row>
    <row r="25" spans="1:8" ht="12.75">
      <c r="A25" s="83"/>
      <c r="B25" s="54" t="s">
        <v>41</v>
      </c>
      <c r="C25" s="17">
        <f>SUM(C20:C24)</f>
        <v>6</v>
      </c>
      <c r="D25" s="17">
        <f>SUM(D20:D24)</f>
        <v>40638000</v>
      </c>
      <c r="E25" s="17">
        <f>SUM(E20:E24)</f>
        <v>1134000</v>
      </c>
      <c r="F25" s="18">
        <f>SUM(F20:F24)</f>
        <v>25.41025036168557</v>
      </c>
      <c r="G25" s="18">
        <f>SUM(G20:G24)</f>
        <v>25.41025036168557</v>
      </c>
      <c r="H25" s="5"/>
    </row>
    <row r="26" spans="1:8" ht="12.75">
      <c r="A26" s="83"/>
      <c r="B26" s="54"/>
      <c r="C26" s="3"/>
      <c r="H26" s="5"/>
    </row>
    <row r="27" spans="1:8" ht="25.5">
      <c r="A27" s="86"/>
      <c r="B27" s="54" t="s">
        <v>14</v>
      </c>
      <c r="C27" s="17">
        <f>C17+C25</f>
        <v>53</v>
      </c>
      <c r="D27" s="17">
        <f>(D17+D25)</f>
        <v>88716008</v>
      </c>
      <c r="E27" s="17">
        <f>E17+E25</f>
        <v>21373684</v>
      </c>
      <c r="F27" s="18">
        <f>F17+F25</f>
        <v>55.47120560264069</v>
      </c>
      <c r="G27" s="18">
        <f>G17+G25</f>
        <v>55.47120560264069</v>
      </c>
      <c r="H27" s="5"/>
    </row>
    <row r="28" spans="1:8" ht="12.75">
      <c r="A28" s="86"/>
      <c r="B28" s="54"/>
      <c r="C28" s="3"/>
      <c r="H28" s="5"/>
    </row>
    <row r="29" spans="1:8" ht="12.75">
      <c r="A29" s="83" t="s">
        <v>15</v>
      </c>
      <c r="B29" s="54" t="s">
        <v>26</v>
      </c>
      <c r="C29" s="3"/>
      <c r="H29" s="5"/>
    </row>
    <row r="30" spans="1:8" ht="12.75">
      <c r="A30" s="83">
        <v>1</v>
      </c>
      <c r="B30" s="54" t="s">
        <v>13</v>
      </c>
      <c r="C30" s="3"/>
      <c r="H30" s="5"/>
    </row>
    <row r="31" spans="1:8" ht="12.75">
      <c r="A31" s="84" t="s">
        <v>4</v>
      </c>
      <c r="B31" s="56" t="s">
        <v>42</v>
      </c>
      <c r="C31" s="16">
        <v>27</v>
      </c>
      <c r="D31" s="16">
        <v>4350364</v>
      </c>
      <c r="E31" s="16">
        <v>4337770</v>
      </c>
      <c r="F31" s="4">
        <f aca="true" t="shared" si="0" ref="F31:F38">(D31*100)/$D$56</f>
        <v>2.7202086324244275</v>
      </c>
      <c r="G31" s="4">
        <f aca="true" t="shared" si="1" ref="G31:G38">(D31*100)/$D$60</f>
        <v>2.7202086324244275</v>
      </c>
      <c r="H31" s="5"/>
    </row>
    <row r="32" spans="1:8" ht="15.75">
      <c r="A32" s="84" t="s">
        <v>5</v>
      </c>
      <c r="B32" s="56" t="s">
        <v>87</v>
      </c>
      <c r="C32" s="16">
        <v>21</v>
      </c>
      <c r="D32" s="16">
        <v>199818</v>
      </c>
      <c r="E32" s="16">
        <v>193524</v>
      </c>
      <c r="F32" s="4">
        <f t="shared" si="0"/>
        <v>0.12494279754838543</v>
      </c>
      <c r="G32" s="33">
        <f t="shared" si="1"/>
        <v>0.12494279754838543</v>
      </c>
      <c r="H32" s="5"/>
    </row>
    <row r="33" spans="1:8" ht="12.75">
      <c r="A33" s="84" t="s">
        <v>7</v>
      </c>
      <c r="B33" s="56" t="s">
        <v>6</v>
      </c>
      <c r="C33" s="16">
        <v>0</v>
      </c>
      <c r="D33" s="16">
        <v>0</v>
      </c>
      <c r="E33" s="16">
        <v>0</v>
      </c>
      <c r="F33" s="4">
        <f t="shared" si="0"/>
        <v>0</v>
      </c>
      <c r="G33" s="33">
        <f t="shared" si="1"/>
        <v>0</v>
      </c>
      <c r="H33" s="5"/>
    </row>
    <row r="34" spans="1:8" ht="12.75">
      <c r="A34" s="84" t="s">
        <v>27</v>
      </c>
      <c r="B34" s="56" t="s">
        <v>43</v>
      </c>
      <c r="C34" s="16">
        <v>0</v>
      </c>
      <c r="D34" s="16">
        <v>0</v>
      </c>
      <c r="E34" s="16">
        <v>0</v>
      </c>
      <c r="F34" s="4">
        <f t="shared" si="0"/>
        <v>0</v>
      </c>
      <c r="G34" s="33">
        <f t="shared" si="1"/>
        <v>0</v>
      </c>
      <c r="H34" s="5"/>
    </row>
    <row r="35" spans="1:8" ht="12.75">
      <c r="A35" s="84" t="s">
        <v>10</v>
      </c>
      <c r="B35" s="56" t="s">
        <v>28</v>
      </c>
      <c r="C35" s="16">
        <v>1</v>
      </c>
      <c r="D35" s="16">
        <v>283120</v>
      </c>
      <c r="E35" s="16">
        <v>283120</v>
      </c>
      <c r="F35" s="4">
        <f t="shared" si="0"/>
        <v>0.17703012162016876</v>
      </c>
      <c r="G35" s="33">
        <f t="shared" si="1"/>
        <v>0.17703012162016876</v>
      </c>
      <c r="H35" s="5"/>
    </row>
    <row r="36" spans="1:8" ht="12.75">
      <c r="A36" s="84" t="s">
        <v>16</v>
      </c>
      <c r="B36" s="56" t="s">
        <v>17</v>
      </c>
      <c r="C36" s="16">
        <v>15</v>
      </c>
      <c r="D36" s="16">
        <v>7407095</v>
      </c>
      <c r="E36" s="16">
        <v>7406945</v>
      </c>
      <c r="F36" s="4">
        <f t="shared" si="0"/>
        <v>4.631530547831817</v>
      </c>
      <c r="G36" s="33">
        <f t="shared" si="1"/>
        <v>4.631530547831817</v>
      </c>
      <c r="H36" s="5"/>
    </row>
    <row r="37" spans="1:8" ht="12.75">
      <c r="A37" s="84" t="s">
        <v>18</v>
      </c>
      <c r="B37" s="56" t="s">
        <v>44</v>
      </c>
      <c r="C37" s="16">
        <v>0</v>
      </c>
      <c r="D37" s="16">
        <v>0</v>
      </c>
      <c r="E37" s="16">
        <v>0</v>
      </c>
      <c r="F37" s="4">
        <f t="shared" si="0"/>
        <v>0</v>
      </c>
      <c r="G37" s="33">
        <f t="shared" si="1"/>
        <v>0</v>
      </c>
      <c r="H37" s="5"/>
    </row>
    <row r="38" spans="1:8" ht="12.75">
      <c r="A38" s="84" t="s">
        <v>19</v>
      </c>
      <c r="B38" s="57" t="s">
        <v>102</v>
      </c>
      <c r="C38" s="3">
        <v>2</v>
      </c>
      <c r="D38" s="3">
        <v>2061</v>
      </c>
      <c r="E38" s="3">
        <v>2061</v>
      </c>
      <c r="F38" s="4">
        <f t="shared" si="0"/>
        <v>0.0012887082532465662</v>
      </c>
      <c r="G38" s="33">
        <f t="shared" si="1"/>
        <v>0.0012887082532465662</v>
      </c>
      <c r="H38" s="5"/>
    </row>
    <row r="39" spans="1:8" ht="12.75">
      <c r="A39" s="85"/>
      <c r="B39" s="57"/>
      <c r="C39" s="16"/>
      <c r="D39" s="16"/>
      <c r="E39" s="16"/>
      <c r="G39" s="33"/>
      <c r="H39" s="5"/>
    </row>
    <row r="40" spans="1:8" ht="12.75">
      <c r="A40" s="86"/>
      <c r="B40" s="54" t="s">
        <v>20</v>
      </c>
      <c r="C40" s="17">
        <f>SUM(C31:C39)</f>
        <v>66</v>
      </c>
      <c r="D40" s="17">
        <f>SUM(D31:D39)</f>
        <v>12242458</v>
      </c>
      <c r="E40" s="17">
        <f>SUM(E31:E39)</f>
        <v>12223420</v>
      </c>
      <c r="F40" s="18">
        <f>SUM(F31:F39)</f>
        <v>7.655000807678046</v>
      </c>
      <c r="G40" s="58">
        <f>SUM(G31:G39)</f>
        <v>7.655000807678046</v>
      </c>
      <c r="H40" s="5"/>
    </row>
    <row r="41" spans="1:8" ht="12.75">
      <c r="A41" s="86"/>
      <c r="B41" s="54"/>
      <c r="C41" s="3"/>
      <c r="G41" s="33"/>
      <c r="H41" s="5"/>
    </row>
    <row r="42" spans="1:8" ht="12.75">
      <c r="A42" s="83" t="s">
        <v>31</v>
      </c>
      <c r="B42" s="54" t="s">
        <v>21</v>
      </c>
      <c r="C42" s="3"/>
      <c r="G42" s="33"/>
      <c r="H42" s="5"/>
    </row>
    <row r="43" spans="1:8" ht="12.75">
      <c r="A43" s="84" t="s">
        <v>4</v>
      </c>
      <c r="B43" s="56" t="s">
        <v>8</v>
      </c>
      <c r="C43" s="16">
        <v>928</v>
      </c>
      <c r="D43" s="16">
        <v>18941177</v>
      </c>
      <c r="E43" s="16">
        <v>18774862</v>
      </c>
      <c r="F43" s="4">
        <f>(D43*100)/$D$56</f>
        <v>11.843595888454166</v>
      </c>
      <c r="G43" s="33">
        <f>(D43*100)/$D$60</f>
        <v>11.843595888454166</v>
      </c>
      <c r="H43" s="5"/>
    </row>
    <row r="44" spans="1:8" ht="12.75">
      <c r="A44" s="84" t="s">
        <v>5</v>
      </c>
      <c r="B44" s="56" t="s">
        <v>71</v>
      </c>
      <c r="C44" s="3"/>
      <c r="G44" s="33"/>
      <c r="H44" s="5"/>
    </row>
    <row r="45" spans="1:8" ht="25.5">
      <c r="A45" s="82" t="s">
        <v>70</v>
      </c>
      <c r="B45" s="56" t="s">
        <v>84</v>
      </c>
      <c r="C45" s="16">
        <v>60432</v>
      </c>
      <c r="D45" s="16">
        <v>22503609</v>
      </c>
      <c r="E45" s="16">
        <v>17361665</v>
      </c>
      <c r="F45" s="4">
        <f>(D45*100)/$D$56</f>
        <v>14.071124039851385</v>
      </c>
      <c r="G45" s="33">
        <f>(D45*100)/$D$60</f>
        <v>14.071124039851385</v>
      </c>
      <c r="H45" s="5"/>
    </row>
    <row r="46" spans="1:8" ht="27.75" customHeight="1">
      <c r="A46" s="86" t="s">
        <v>80</v>
      </c>
      <c r="B46" s="56" t="s">
        <v>33</v>
      </c>
      <c r="C46" s="16">
        <v>32</v>
      </c>
      <c r="D46" s="16">
        <v>13650763</v>
      </c>
      <c r="E46" s="16">
        <v>13650763</v>
      </c>
      <c r="F46" s="4">
        <f>(D46*100)/$D$56</f>
        <v>8.535589976328412</v>
      </c>
      <c r="G46" s="33">
        <f>(D46*100)/$D$60</f>
        <v>8.535589976328412</v>
      </c>
      <c r="H46" s="5"/>
    </row>
    <row r="47" spans="1:8" ht="12.75">
      <c r="A47" s="84" t="s">
        <v>7</v>
      </c>
      <c r="B47" s="56" t="s">
        <v>11</v>
      </c>
      <c r="C47" s="3"/>
      <c r="G47" s="33"/>
      <c r="H47" s="5"/>
    </row>
    <row r="48" spans="1:8" ht="25.5">
      <c r="A48" s="85" t="s">
        <v>82</v>
      </c>
      <c r="B48" s="57" t="s">
        <v>162</v>
      </c>
      <c r="C48" s="16">
        <v>12</v>
      </c>
      <c r="D48" s="16">
        <v>418311</v>
      </c>
      <c r="E48" s="16">
        <v>270311</v>
      </c>
      <c r="F48" s="4">
        <f>(D48*100)/$D$56</f>
        <v>0.26156275503339366</v>
      </c>
      <c r="G48" s="33">
        <f>(D48*100)/$D$60</f>
        <v>0.26156275503339366</v>
      </c>
      <c r="H48" s="5"/>
    </row>
    <row r="49" spans="1:8" ht="12.75">
      <c r="A49" s="85" t="s">
        <v>83</v>
      </c>
      <c r="B49" s="57" t="s">
        <v>88</v>
      </c>
      <c r="C49" s="16">
        <v>320</v>
      </c>
      <c r="D49" s="16">
        <v>3455260</v>
      </c>
      <c r="E49" s="16">
        <v>2411288</v>
      </c>
      <c r="F49" s="4">
        <f>(D49*100)/$D$56</f>
        <v>2.1605153222283993</v>
      </c>
      <c r="G49" s="33">
        <f>(D49*100)/$D$60</f>
        <v>2.1605153222283993</v>
      </c>
      <c r="H49" s="5"/>
    </row>
    <row r="50" spans="1:8" ht="12.75">
      <c r="A50" s="85"/>
      <c r="B50" s="117"/>
      <c r="C50" s="3"/>
      <c r="H50" s="5"/>
    </row>
    <row r="51" spans="1:8" ht="12.75">
      <c r="A51" s="84"/>
      <c r="B51" s="56"/>
      <c r="C51" s="3"/>
      <c r="G51" s="33"/>
      <c r="H51" s="5"/>
    </row>
    <row r="52" spans="1:8" s="1" customFormat="1" ht="12.75">
      <c r="A52" s="87"/>
      <c r="B52" s="54" t="s">
        <v>22</v>
      </c>
      <c r="C52" s="17">
        <f>SUM(C43:C51)</f>
        <v>61724</v>
      </c>
      <c r="D52" s="17">
        <f>SUM(D43:D51)</f>
        <v>58969120</v>
      </c>
      <c r="E52" s="78">
        <f>SUM(E43:E51)</f>
        <v>52468889</v>
      </c>
      <c r="F52" s="79">
        <f>SUM(F43:F51)</f>
        <v>36.872387981895756</v>
      </c>
      <c r="G52" s="80">
        <f>SUM(G43:G51)</f>
        <v>36.872387981895756</v>
      </c>
      <c r="H52" s="51"/>
    </row>
    <row r="53" spans="1:8" s="1" customFormat="1" ht="12.75">
      <c r="A53" s="87"/>
      <c r="B53" s="54"/>
      <c r="C53" s="3"/>
      <c r="D53" s="37"/>
      <c r="E53" s="3"/>
      <c r="F53" s="4"/>
      <c r="G53" s="33"/>
      <c r="H53" s="51"/>
    </row>
    <row r="54" spans="1:8" s="1" customFormat="1" ht="25.5">
      <c r="A54" s="88" t="s">
        <v>15</v>
      </c>
      <c r="B54" s="54" t="s">
        <v>23</v>
      </c>
      <c r="C54" s="17">
        <f>C40+C52</f>
        <v>61790</v>
      </c>
      <c r="D54" s="13">
        <f>(D40+D52)</f>
        <v>71211578</v>
      </c>
      <c r="E54" s="17">
        <f>E40+E52</f>
        <v>64692309</v>
      </c>
      <c r="F54" s="18">
        <f>+F52+F40</f>
        <v>44.5273887895738</v>
      </c>
      <c r="G54" s="58">
        <f>+G52+G40</f>
        <v>44.5273887895738</v>
      </c>
      <c r="H54" s="51"/>
    </row>
    <row r="55" spans="1:8" s="1" customFormat="1" ht="12.75">
      <c r="A55" s="87"/>
      <c r="B55" s="54"/>
      <c r="C55" s="3"/>
      <c r="D55" s="37"/>
      <c r="E55" s="3"/>
      <c r="F55" s="4"/>
      <c r="G55" s="33"/>
      <c r="H55" s="51"/>
    </row>
    <row r="56" spans="1:8" s="1" customFormat="1" ht="12.75">
      <c r="A56" s="87"/>
      <c r="B56" s="54" t="s">
        <v>24</v>
      </c>
      <c r="C56" s="17">
        <f>C27+C54</f>
        <v>61843</v>
      </c>
      <c r="D56" s="17">
        <f>(D27+D54)</f>
        <v>159927586</v>
      </c>
      <c r="E56" s="81">
        <f>E27+E54</f>
        <v>86065993</v>
      </c>
      <c r="F56" s="93">
        <f>(F27+F54)</f>
        <v>99.99859439221449</v>
      </c>
      <c r="G56" s="91">
        <f>(G27+G54)</f>
        <v>99.99859439221449</v>
      </c>
      <c r="H56" s="51"/>
    </row>
    <row r="57" spans="1:8" s="1" customFormat="1" ht="12.75">
      <c r="A57" s="87"/>
      <c r="B57" s="54"/>
      <c r="C57" s="3"/>
      <c r="D57" s="3"/>
      <c r="E57" s="3"/>
      <c r="F57" s="4"/>
      <c r="G57" s="33"/>
      <c r="H57" s="51"/>
    </row>
    <row r="58" spans="1:8" ht="25.5">
      <c r="A58" s="83" t="s">
        <v>25</v>
      </c>
      <c r="B58" s="56" t="s">
        <v>34</v>
      </c>
      <c r="C58" s="19">
        <v>0</v>
      </c>
      <c r="D58" s="19">
        <v>0</v>
      </c>
      <c r="E58" s="19">
        <v>0</v>
      </c>
      <c r="F58" s="18">
        <v>0</v>
      </c>
      <c r="G58" s="58">
        <f>(D58*100)/D60</f>
        <v>0</v>
      </c>
      <c r="H58" s="5"/>
    </row>
    <row r="59" spans="1:8" ht="12.75">
      <c r="A59" s="84"/>
      <c r="B59" s="56"/>
      <c r="C59" s="3"/>
      <c r="G59" s="33"/>
      <c r="H59" s="5"/>
    </row>
    <row r="60" spans="1:8" s="1" customFormat="1" ht="20.25" customHeight="1" thickBot="1">
      <c r="A60" s="89"/>
      <c r="B60" s="59" t="s">
        <v>29</v>
      </c>
      <c r="C60" s="60">
        <f>C56+C58</f>
        <v>61843</v>
      </c>
      <c r="D60" s="60">
        <f>(D56+D58)</f>
        <v>159927586</v>
      </c>
      <c r="E60" s="60">
        <f>E56+E58</f>
        <v>86065993</v>
      </c>
      <c r="F60" s="92">
        <f>F56+F58</f>
        <v>99.99859439221449</v>
      </c>
      <c r="G60" s="90">
        <f>G56+G58</f>
        <v>99.99859439221449</v>
      </c>
      <c r="H60" s="51"/>
    </row>
    <row r="61" spans="1:7" ht="12.75" hidden="1">
      <c r="A61" s="6"/>
      <c r="B61" s="52"/>
      <c r="C61" s="52"/>
      <c r="D61" s="6"/>
      <c r="E61" s="6"/>
      <c r="F61" s="7"/>
      <c r="G61" s="7"/>
    </row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mergeCells count="10">
    <mergeCell ref="B2:G3"/>
    <mergeCell ref="A8:A9"/>
    <mergeCell ref="B8:B9"/>
    <mergeCell ref="C8:C9"/>
    <mergeCell ref="D8:D9"/>
    <mergeCell ref="C4:F4"/>
    <mergeCell ref="E8:E9"/>
    <mergeCell ref="F8:G8"/>
    <mergeCell ref="D6:E6"/>
    <mergeCell ref="F6:G6"/>
  </mergeCells>
  <printOptions/>
  <pageMargins left="0.48" right="0.25" top="0.55" bottom="0.53" header="0.5" footer="0.5"/>
  <pageSetup horizontalDpi="300" verticalDpi="300" orientation="portrait" scale="68" r:id="rId2"/>
  <ignoredErrors>
    <ignoredError sqref="D59:D60 D27" formula="1"/>
    <ignoredError sqref="D56:E56 D57 D54:D55" emptyCellReference="1" formula="1"/>
    <ignoredError sqref="C52:C57 D52:D53 E57 F52:G57 E52:E55 C40:G40 C25:G26" emptyCellReferenc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1">
      <pane ySplit="4" topLeftCell="BM44" activePane="bottomLeft" state="frozen"/>
      <selection pane="topLeft" activeCell="A1" sqref="A1"/>
      <selection pane="bottomLeft" activeCell="B22" sqref="B22"/>
    </sheetView>
  </sheetViews>
  <sheetFormatPr defaultColWidth="9.140625" defaultRowHeight="15.75" customHeight="1" zeroHeight="1"/>
  <cols>
    <col min="1" max="1" width="6.421875" style="12" bestFit="1" customWidth="1"/>
    <col min="2" max="2" width="40.7109375" style="10" bestFit="1" customWidth="1"/>
    <col min="3" max="3" width="15.00390625" style="10" bestFit="1" customWidth="1"/>
    <col min="4" max="4" width="25.140625" style="10" bestFit="1" customWidth="1"/>
    <col min="5" max="16384" width="9.00390625" style="10" hidden="1" customWidth="1"/>
  </cols>
  <sheetData>
    <row r="1" spans="1:4" ht="15.75">
      <c r="A1" s="62" t="s">
        <v>50</v>
      </c>
      <c r="B1" s="148" t="s">
        <v>51</v>
      </c>
      <c r="C1" s="148"/>
      <c r="D1" s="149"/>
    </row>
    <row r="2" spans="1:4" ht="15.75">
      <c r="A2" s="71"/>
      <c r="B2" s="150" t="s">
        <v>52</v>
      </c>
      <c r="C2" s="150"/>
      <c r="D2" s="151"/>
    </row>
    <row r="3" spans="1:4" ht="16.5" thickBot="1">
      <c r="A3" s="71"/>
      <c r="B3" s="72"/>
      <c r="C3" s="72"/>
      <c r="D3" s="73"/>
    </row>
    <row r="4" spans="1:4" s="75" customFormat="1" ht="51.75" thickBot="1">
      <c r="A4" s="22" t="s">
        <v>45</v>
      </c>
      <c r="B4" s="23" t="s">
        <v>46</v>
      </c>
      <c r="C4" s="123" t="s">
        <v>47</v>
      </c>
      <c r="D4" s="124" t="s">
        <v>48</v>
      </c>
    </row>
    <row r="5" spans="1:5" ht="15.75">
      <c r="A5" s="120">
        <v>1</v>
      </c>
      <c r="B5" s="121" t="s">
        <v>90</v>
      </c>
      <c r="C5" s="120">
        <v>13783920</v>
      </c>
      <c r="D5" s="122">
        <f aca="true" t="shared" si="0" ref="D5:D11">+C5*100/159927586</f>
        <v>8.618850784129263</v>
      </c>
      <c r="E5">
        <v>1</v>
      </c>
    </row>
    <row r="6" spans="1:4" ht="15.75">
      <c r="A6" s="74">
        <f aca="true" t="shared" si="1" ref="A6:A11">+A5+1</f>
        <v>2</v>
      </c>
      <c r="B6" s="94" t="s">
        <v>91</v>
      </c>
      <c r="C6" s="74">
        <v>9625886</v>
      </c>
      <c r="D6" s="95">
        <f t="shared" si="0"/>
        <v>6.018902830184656</v>
      </c>
    </row>
    <row r="7" spans="1:4" ht="15.75">
      <c r="A7" s="74">
        <f t="shared" si="1"/>
        <v>3</v>
      </c>
      <c r="B7" s="94" t="s">
        <v>101</v>
      </c>
      <c r="C7" s="77">
        <v>458000</v>
      </c>
      <c r="D7" s="95">
        <f t="shared" si="0"/>
        <v>0.28637961183257027</v>
      </c>
    </row>
    <row r="8" spans="1:4" ht="15.75">
      <c r="A8" s="74">
        <f t="shared" si="1"/>
        <v>4</v>
      </c>
      <c r="B8" s="94" t="s">
        <v>108</v>
      </c>
      <c r="C8" s="77">
        <v>2227674</v>
      </c>
      <c r="D8" s="95">
        <f t="shared" si="0"/>
        <v>1.3929266711998016</v>
      </c>
    </row>
    <row r="9" spans="1:4" ht="15.75">
      <c r="A9" s="74">
        <f t="shared" si="1"/>
        <v>5</v>
      </c>
      <c r="B9" s="94" t="s">
        <v>109</v>
      </c>
      <c r="C9" s="96">
        <v>9340528</v>
      </c>
      <c r="D9" s="95">
        <f t="shared" si="0"/>
        <v>5.840473325221079</v>
      </c>
    </row>
    <row r="10" spans="1:4" ht="15.75">
      <c r="A10" s="74">
        <f t="shared" si="1"/>
        <v>6</v>
      </c>
      <c r="B10" s="94" t="s">
        <v>92</v>
      </c>
      <c r="C10" s="77">
        <v>17760000</v>
      </c>
      <c r="D10" s="95">
        <f t="shared" si="0"/>
        <v>11.105025995952943</v>
      </c>
    </row>
    <row r="11" spans="1:4" ht="16.5" thickBot="1">
      <c r="A11" s="74">
        <f t="shared" si="1"/>
        <v>7</v>
      </c>
      <c r="B11" s="94" t="s">
        <v>100</v>
      </c>
      <c r="C11" s="77">
        <v>35520000</v>
      </c>
      <c r="D11" s="95">
        <f t="shared" si="0"/>
        <v>22.210051991905885</v>
      </c>
    </row>
    <row r="12" spans="1:4" ht="16.5" thickBot="1">
      <c r="A12" s="76"/>
      <c r="B12" s="97" t="s">
        <v>49</v>
      </c>
      <c r="C12" s="98">
        <f>SUM(C5:C11)</f>
        <v>88716008</v>
      </c>
      <c r="D12" s="99">
        <f>SUM(D5:D11)</f>
        <v>55.472611210426194</v>
      </c>
    </row>
    <row r="13" ht="15.75"/>
    <row r="14" spans="1:4" s="72" customFormat="1" ht="15.75">
      <c r="A14" s="100" t="s">
        <v>103</v>
      </c>
      <c r="B14" s="101"/>
      <c r="C14" s="101"/>
      <c r="D14" s="101"/>
    </row>
    <row r="15" spans="1:4" s="72" customFormat="1" ht="60" customHeight="1">
      <c r="A15" s="102" t="s">
        <v>104</v>
      </c>
      <c r="B15" s="152" t="s">
        <v>106</v>
      </c>
      <c r="C15" s="152"/>
      <c r="D15" s="152"/>
    </row>
    <row r="16" spans="1:4" s="72" customFormat="1" ht="15.75">
      <c r="A16" s="153" t="s">
        <v>157</v>
      </c>
      <c r="B16" s="153"/>
      <c r="C16" s="153"/>
      <c r="D16" s="153"/>
    </row>
    <row r="17" spans="1:4" s="72" customFormat="1" ht="15.75">
      <c r="A17" s="74">
        <v>1</v>
      </c>
      <c r="B17" s="94" t="s">
        <v>111</v>
      </c>
      <c r="C17" s="74">
        <v>320674</v>
      </c>
      <c r="D17" s="95">
        <f>+C17*100/159927586</f>
        <v>0.20051199922444898</v>
      </c>
    </row>
    <row r="18" spans="1:4" ht="15.75">
      <c r="A18" s="74">
        <f>+A17+1</f>
        <v>2</v>
      </c>
      <c r="B18" s="94" t="s">
        <v>112</v>
      </c>
      <c r="C18" s="74">
        <v>49000</v>
      </c>
      <c r="D18" s="95">
        <f aca="true" t="shared" si="2" ref="D18:D64">+C18*100/159927586</f>
        <v>0.030638866768113414</v>
      </c>
    </row>
    <row r="19" spans="1:4" ht="15.75">
      <c r="A19" s="74">
        <f aca="true" t="shared" si="3" ref="A19:A64">+A18+1</f>
        <v>3</v>
      </c>
      <c r="B19" s="94" t="s">
        <v>113</v>
      </c>
      <c r="C19" s="74">
        <v>2000</v>
      </c>
      <c r="D19" s="95">
        <f t="shared" si="2"/>
        <v>0.0012505659905352414</v>
      </c>
    </row>
    <row r="20" spans="1:4" ht="15.75">
      <c r="A20" s="74">
        <f t="shared" si="3"/>
        <v>4</v>
      </c>
      <c r="B20" s="94" t="s">
        <v>114</v>
      </c>
      <c r="C20" s="74">
        <v>98000</v>
      </c>
      <c r="D20" s="95">
        <f t="shared" si="2"/>
        <v>0.06127773353622683</v>
      </c>
    </row>
    <row r="21" spans="1:4" ht="15.75">
      <c r="A21" s="74">
        <f t="shared" si="3"/>
        <v>5</v>
      </c>
      <c r="B21" s="94" t="s">
        <v>115</v>
      </c>
      <c r="C21" s="74">
        <v>206000</v>
      </c>
      <c r="D21" s="95">
        <f t="shared" si="2"/>
        <v>0.12880829702512986</v>
      </c>
    </row>
    <row r="22" spans="1:4" ht="15.75">
      <c r="A22" s="74">
        <f t="shared" si="3"/>
        <v>6</v>
      </c>
      <c r="B22" s="94" t="s">
        <v>116</v>
      </c>
      <c r="C22" s="74">
        <v>188000</v>
      </c>
      <c r="D22" s="95">
        <f t="shared" si="2"/>
        <v>0.11755320311031268</v>
      </c>
    </row>
    <row r="23" spans="1:4" ht="15.75">
      <c r="A23" s="74">
        <f t="shared" si="3"/>
        <v>7</v>
      </c>
      <c r="B23" s="94" t="s">
        <v>117</v>
      </c>
      <c r="C23" s="74">
        <v>96000</v>
      </c>
      <c r="D23" s="95">
        <f t="shared" si="2"/>
        <v>0.06002716754569159</v>
      </c>
    </row>
    <row r="24" spans="1:4" ht="15.75">
      <c r="A24" s="74">
        <f t="shared" si="3"/>
        <v>8</v>
      </c>
      <c r="B24" s="94" t="s">
        <v>118</v>
      </c>
      <c r="C24" s="74">
        <v>202000</v>
      </c>
      <c r="D24" s="95">
        <f t="shared" si="2"/>
        <v>0.12630716504405937</v>
      </c>
    </row>
    <row r="25" spans="1:4" ht="15.75">
      <c r="A25" s="74">
        <f t="shared" si="3"/>
        <v>9</v>
      </c>
      <c r="B25" s="94" t="s">
        <v>119</v>
      </c>
      <c r="C25" s="74">
        <v>186000</v>
      </c>
      <c r="D25" s="95">
        <f t="shared" si="2"/>
        <v>0.11630263711977745</v>
      </c>
    </row>
    <row r="26" spans="1:4" ht="15.75">
      <c r="A26" s="74">
        <f t="shared" si="3"/>
        <v>10</v>
      </c>
      <c r="B26" s="94" t="s">
        <v>120</v>
      </c>
      <c r="C26" s="74">
        <v>96000</v>
      </c>
      <c r="D26" s="95">
        <f t="shared" si="2"/>
        <v>0.06002716754569159</v>
      </c>
    </row>
    <row r="27" spans="1:4" ht="15.75">
      <c r="A27" s="74">
        <f t="shared" si="3"/>
        <v>11</v>
      </c>
      <c r="B27" s="94" t="s">
        <v>121</v>
      </c>
      <c r="C27" s="74">
        <v>784000</v>
      </c>
      <c r="D27" s="95">
        <f t="shared" si="2"/>
        <v>0.4902218682898146</v>
      </c>
    </row>
    <row r="28" spans="1:4" ht="15.75">
      <c r="A28" s="74">
        <f t="shared" si="3"/>
        <v>12</v>
      </c>
      <c r="B28" s="94" t="s">
        <v>122</v>
      </c>
      <c r="C28" s="74">
        <v>80000</v>
      </c>
      <c r="D28" s="95">
        <f t="shared" si="2"/>
        <v>0.050022639621409654</v>
      </c>
    </row>
    <row r="29" spans="1:4" ht="15.75">
      <c r="A29" s="74">
        <f t="shared" si="3"/>
        <v>13</v>
      </c>
      <c r="B29" s="94" t="s">
        <v>123</v>
      </c>
      <c r="C29" s="74">
        <v>80000</v>
      </c>
      <c r="D29" s="95">
        <f t="shared" si="2"/>
        <v>0.050022639621409654</v>
      </c>
    </row>
    <row r="30" spans="1:4" ht="15.75">
      <c r="A30" s="74">
        <f t="shared" si="3"/>
        <v>14</v>
      </c>
      <c r="B30" s="94" t="s">
        <v>124</v>
      </c>
      <c r="C30" s="74">
        <v>80000</v>
      </c>
      <c r="D30" s="95">
        <f t="shared" si="2"/>
        <v>0.050022639621409654</v>
      </c>
    </row>
    <row r="31" spans="1:4" ht="15.75">
      <c r="A31" s="74">
        <f t="shared" si="3"/>
        <v>15</v>
      </c>
      <c r="B31" s="94" t="s">
        <v>125</v>
      </c>
      <c r="C31" s="74">
        <v>160000</v>
      </c>
      <c r="D31" s="95">
        <f t="shared" si="2"/>
        <v>0.10004527924281931</v>
      </c>
    </row>
    <row r="32" spans="1:4" ht="15.75">
      <c r="A32" s="74">
        <f t="shared" si="3"/>
        <v>16</v>
      </c>
      <c r="B32" s="94" t="s">
        <v>126</v>
      </c>
      <c r="C32" s="74">
        <v>24000</v>
      </c>
      <c r="D32" s="95">
        <f t="shared" si="2"/>
        <v>0.015006791886422897</v>
      </c>
    </row>
    <row r="33" spans="1:4" ht="15.75">
      <c r="A33" s="74">
        <f t="shared" si="3"/>
        <v>17</v>
      </c>
      <c r="B33" s="94" t="s">
        <v>127</v>
      </c>
      <c r="C33" s="74">
        <v>64000</v>
      </c>
      <c r="D33" s="95">
        <f t="shared" si="2"/>
        <v>0.040018111697127726</v>
      </c>
    </row>
    <row r="34" spans="1:4" ht="15.75">
      <c r="A34" s="74">
        <f t="shared" si="3"/>
        <v>18</v>
      </c>
      <c r="B34" s="94" t="s">
        <v>128</v>
      </c>
      <c r="C34" s="74">
        <v>56000</v>
      </c>
      <c r="D34" s="95">
        <f t="shared" si="2"/>
        <v>0.03501584773498676</v>
      </c>
    </row>
    <row r="35" spans="1:4" ht="15.75">
      <c r="A35" s="74">
        <f t="shared" si="3"/>
        <v>19</v>
      </c>
      <c r="B35" s="94" t="s">
        <v>129</v>
      </c>
      <c r="C35" s="74">
        <v>40000</v>
      </c>
      <c r="D35" s="95">
        <f t="shared" si="2"/>
        <v>0.025011319810704827</v>
      </c>
    </row>
    <row r="36" spans="1:4" ht="15.75">
      <c r="A36" s="74">
        <f t="shared" si="3"/>
        <v>20</v>
      </c>
      <c r="B36" s="94" t="s">
        <v>130</v>
      </c>
      <c r="C36" s="74">
        <v>80000</v>
      </c>
      <c r="D36" s="95">
        <f t="shared" si="2"/>
        <v>0.050022639621409654</v>
      </c>
    </row>
    <row r="37" spans="1:4" ht="15.75">
      <c r="A37" s="74">
        <f t="shared" si="3"/>
        <v>21</v>
      </c>
      <c r="B37" s="94" t="s">
        <v>131</v>
      </c>
      <c r="C37" s="74">
        <v>40000</v>
      </c>
      <c r="D37" s="95">
        <f t="shared" si="2"/>
        <v>0.025011319810704827</v>
      </c>
    </row>
    <row r="38" spans="1:4" ht="15.75">
      <c r="A38" s="74">
        <f t="shared" si="3"/>
        <v>22</v>
      </c>
      <c r="B38" s="94" t="s">
        <v>132</v>
      </c>
      <c r="C38" s="74">
        <v>188000</v>
      </c>
      <c r="D38" s="95">
        <f t="shared" si="2"/>
        <v>0.11755320311031268</v>
      </c>
    </row>
    <row r="39" spans="1:4" ht="15.75">
      <c r="A39" s="74">
        <f t="shared" si="3"/>
        <v>23</v>
      </c>
      <c r="B39" s="94" t="s">
        <v>133</v>
      </c>
      <c r="C39" s="74">
        <v>80000</v>
      </c>
      <c r="D39" s="95">
        <f t="shared" si="2"/>
        <v>0.050022639621409654</v>
      </c>
    </row>
    <row r="40" spans="1:4" ht="15.75">
      <c r="A40" s="74">
        <f t="shared" si="3"/>
        <v>24</v>
      </c>
      <c r="B40" s="94" t="s">
        <v>134</v>
      </c>
      <c r="C40" s="74">
        <v>80000</v>
      </c>
      <c r="D40" s="95">
        <f t="shared" si="2"/>
        <v>0.050022639621409654</v>
      </c>
    </row>
    <row r="41" spans="1:4" ht="15.75">
      <c r="A41" s="74">
        <f t="shared" si="3"/>
        <v>25</v>
      </c>
      <c r="B41" s="94" t="s">
        <v>160</v>
      </c>
      <c r="C41" s="74">
        <v>80000</v>
      </c>
      <c r="D41" s="95">
        <f t="shared" si="2"/>
        <v>0.050022639621409654</v>
      </c>
    </row>
    <row r="42" spans="1:4" ht="15.75">
      <c r="A42" s="74">
        <f t="shared" si="3"/>
        <v>26</v>
      </c>
      <c r="B42" s="94" t="s">
        <v>161</v>
      </c>
      <c r="C42" s="74">
        <v>368000</v>
      </c>
      <c r="D42" s="95">
        <f t="shared" si="2"/>
        <v>0.2301041422584844</v>
      </c>
    </row>
    <row r="43" spans="1:4" ht="15.75">
      <c r="A43" s="74">
        <f t="shared" si="3"/>
        <v>27</v>
      </c>
      <c r="B43" s="94" t="s">
        <v>135</v>
      </c>
      <c r="C43" s="74">
        <v>40000</v>
      </c>
      <c r="D43" s="95">
        <f t="shared" si="2"/>
        <v>0.025011319810704827</v>
      </c>
    </row>
    <row r="44" spans="1:4" ht="15.75">
      <c r="A44" s="74">
        <f t="shared" si="3"/>
        <v>28</v>
      </c>
      <c r="B44" s="94" t="s">
        <v>136</v>
      </c>
      <c r="C44" s="74">
        <v>16000</v>
      </c>
      <c r="D44" s="95">
        <f t="shared" si="2"/>
        <v>0.010004527924281931</v>
      </c>
    </row>
    <row r="45" spans="1:4" ht="15.75">
      <c r="A45" s="74">
        <f t="shared" si="3"/>
        <v>29</v>
      </c>
      <c r="B45" s="94" t="s">
        <v>137</v>
      </c>
      <c r="C45" s="74">
        <v>47314</v>
      </c>
      <c r="D45" s="95">
        <f t="shared" si="2"/>
        <v>0.029584639638092203</v>
      </c>
    </row>
    <row r="46" spans="1:4" ht="15.75">
      <c r="A46" s="74">
        <f t="shared" si="3"/>
        <v>30</v>
      </c>
      <c r="B46" s="94" t="s">
        <v>138</v>
      </c>
      <c r="C46" s="74">
        <v>8000</v>
      </c>
      <c r="D46" s="95">
        <f t="shared" si="2"/>
        <v>0.005002263962140966</v>
      </c>
    </row>
    <row r="47" spans="1:4" ht="15.75">
      <c r="A47" s="74">
        <f t="shared" si="3"/>
        <v>31</v>
      </c>
      <c r="B47" s="94" t="s">
        <v>139</v>
      </c>
      <c r="C47" s="74">
        <v>72000</v>
      </c>
      <c r="D47" s="95">
        <f t="shared" si="2"/>
        <v>0.04502037565926869</v>
      </c>
    </row>
    <row r="48" spans="1:4" ht="15.75">
      <c r="A48" s="74">
        <f t="shared" si="3"/>
        <v>32</v>
      </c>
      <c r="B48" s="94" t="s">
        <v>140</v>
      </c>
      <c r="C48" s="74">
        <v>128000</v>
      </c>
      <c r="D48" s="95">
        <f t="shared" si="2"/>
        <v>0.08003622339425545</v>
      </c>
    </row>
    <row r="49" spans="1:4" ht="15.75">
      <c r="A49" s="74">
        <f t="shared" si="3"/>
        <v>33</v>
      </c>
      <c r="B49" s="94" t="s">
        <v>141</v>
      </c>
      <c r="C49" s="74">
        <v>272000</v>
      </c>
      <c r="D49" s="95">
        <f t="shared" si="2"/>
        <v>0.17007697471279282</v>
      </c>
    </row>
    <row r="50" spans="1:4" ht="15.75" customHeight="1">
      <c r="A50" s="74">
        <f t="shared" si="3"/>
        <v>34</v>
      </c>
      <c r="B50" s="94" t="s">
        <v>142</v>
      </c>
      <c r="C50" s="74">
        <v>319214</v>
      </c>
      <c r="D50" s="95">
        <f t="shared" si="2"/>
        <v>0.19959908605135826</v>
      </c>
    </row>
    <row r="51" spans="1:4" ht="15.75" customHeight="1">
      <c r="A51" s="74">
        <f t="shared" si="3"/>
        <v>35</v>
      </c>
      <c r="B51" s="94" t="s">
        <v>143</v>
      </c>
      <c r="C51" s="74">
        <v>150000</v>
      </c>
      <c r="D51" s="95">
        <f t="shared" si="2"/>
        <v>0.0937924492901431</v>
      </c>
    </row>
    <row r="52" spans="1:4" ht="15.75" customHeight="1">
      <c r="A52" s="74">
        <f t="shared" si="3"/>
        <v>36</v>
      </c>
      <c r="B52" s="94" t="s">
        <v>144</v>
      </c>
      <c r="C52" s="74">
        <v>48000</v>
      </c>
      <c r="D52" s="95">
        <f t="shared" si="2"/>
        <v>0.030013583772845794</v>
      </c>
    </row>
    <row r="53" spans="1:4" ht="15.75" customHeight="1">
      <c r="A53" s="74">
        <f t="shared" si="3"/>
        <v>37</v>
      </c>
      <c r="B53" s="94" t="s">
        <v>145</v>
      </c>
      <c r="C53" s="74">
        <v>196800</v>
      </c>
      <c r="D53" s="95">
        <f t="shared" si="2"/>
        <v>0.12305569346866775</v>
      </c>
    </row>
    <row r="54" spans="1:4" ht="15.75" customHeight="1">
      <c r="A54" s="74">
        <f t="shared" si="3"/>
        <v>38</v>
      </c>
      <c r="B54" s="94" t="s">
        <v>146</v>
      </c>
      <c r="C54" s="74">
        <v>400000</v>
      </c>
      <c r="D54" s="95">
        <f t="shared" si="2"/>
        <v>0.2501131981070483</v>
      </c>
    </row>
    <row r="55" spans="1:4" ht="15.75" customHeight="1">
      <c r="A55" s="74">
        <f t="shared" si="3"/>
        <v>39</v>
      </c>
      <c r="B55" s="94" t="s">
        <v>147</v>
      </c>
      <c r="C55" s="74">
        <v>200000</v>
      </c>
      <c r="D55" s="95">
        <f t="shared" si="2"/>
        <v>0.12505659905352415</v>
      </c>
    </row>
    <row r="56" spans="1:4" ht="15.75" customHeight="1">
      <c r="A56" s="74">
        <f t="shared" si="3"/>
        <v>40</v>
      </c>
      <c r="B56" s="94" t="s">
        <v>148</v>
      </c>
      <c r="C56" s="74">
        <v>150000</v>
      </c>
      <c r="D56" s="95">
        <f t="shared" si="2"/>
        <v>0.0937924492901431</v>
      </c>
    </row>
    <row r="57" spans="1:4" ht="15.75" customHeight="1">
      <c r="A57" s="74">
        <f t="shared" si="3"/>
        <v>41</v>
      </c>
      <c r="B57" s="94" t="s">
        <v>149</v>
      </c>
      <c r="C57" s="74">
        <v>800000</v>
      </c>
      <c r="D57" s="95">
        <f t="shared" si="2"/>
        <v>0.5002263962140966</v>
      </c>
    </row>
    <row r="58" spans="1:4" ht="15.75" customHeight="1">
      <c r="A58" s="74">
        <f t="shared" si="3"/>
        <v>42</v>
      </c>
      <c r="B58" s="94" t="s">
        <v>150</v>
      </c>
      <c r="C58" s="74">
        <v>196800</v>
      </c>
      <c r="D58" s="95">
        <f t="shared" si="2"/>
        <v>0.12305569346866775</v>
      </c>
    </row>
    <row r="59" spans="1:4" ht="15.75" customHeight="1">
      <c r="A59" s="74">
        <f t="shared" si="3"/>
        <v>43</v>
      </c>
      <c r="B59" s="94" t="s">
        <v>151</v>
      </c>
      <c r="C59" s="74">
        <v>262400</v>
      </c>
      <c r="D59" s="95">
        <f t="shared" si="2"/>
        <v>0.16407425795822367</v>
      </c>
    </row>
    <row r="60" spans="1:4" ht="15.75" customHeight="1">
      <c r="A60" s="74">
        <f t="shared" si="3"/>
        <v>44</v>
      </c>
      <c r="B60" s="94" t="s">
        <v>152</v>
      </c>
      <c r="C60" s="74">
        <v>200000</v>
      </c>
      <c r="D60" s="95">
        <f t="shared" si="2"/>
        <v>0.12505659905352415</v>
      </c>
    </row>
    <row r="61" spans="1:4" ht="15.75" customHeight="1">
      <c r="A61" s="74">
        <f t="shared" si="3"/>
        <v>45</v>
      </c>
      <c r="B61" s="94" t="s">
        <v>153</v>
      </c>
      <c r="C61" s="74">
        <v>650000</v>
      </c>
      <c r="D61" s="95">
        <f t="shared" si="2"/>
        <v>0.40643394692395346</v>
      </c>
    </row>
    <row r="62" spans="1:4" ht="15.75" customHeight="1">
      <c r="A62" s="74">
        <f t="shared" si="3"/>
        <v>46</v>
      </c>
      <c r="B62" s="94" t="s">
        <v>154</v>
      </c>
      <c r="C62" s="74">
        <v>484000</v>
      </c>
      <c r="D62" s="95">
        <f t="shared" si="2"/>
        <v>0.3026369697095284</v>
      </c>
    </row>
    <row r="63" spans="1:4" ht="15.75" customHeight="1">
      <c r="A63" s="74">
        <f t="shared" si="3"/>
        <v>47</v>
      </c>
      <c r="B63" s="94" t="s">
        <v>156</v>
      </c>
      <c r="C63" s="74">
        <v>1600000</v>
      </c>
      <c r="D63" s="95">
        <f t="shared" si="2"/>
        <v>1.0004527924281932</v>
      </c>
    </row>
    <row r="64" spans="1:4" ht="15.75" customHeight="1">
      <c r="A64" s="74">
        <f t="shared" si="3"/>
        <v>48</v>
      </c>
      <c r="B64" s="94" t="s">
        <v>155</v>
      </c>
      <c r="C64" s="74">
        <v>1600000</v>
      </c>
      <c r="D64" s="95">
        <f t="shared" si="2"/>
        <v>1.0004527924281932</v>
      </c>
    </row>
    <row r="65" ht="15.75" customHeight="1">
      <c r="A65" s="118"/>
    </row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</sheetData>
  <mergeCells count="4">
    <mergeCell ref="B1:D1"/>
    <mergeCell ref="B2:D2"/>
    <mergeCell ref="B15:D15"/>
    <mergeCell ref="A16:D16"/>
  </mergeCells>
  <printOptions/>
  <pageMargins left="0.75" right="0.75" top="0.73" bottom="0.51" header="0.5" footer="0.5"/>
  <pageSetup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pane ySplit="4" topLeftCell="BM5" activePane="bottomLeft" state="frozen"/>
      <selection pane="topLeft" activeCell="A1" sqref="A1"/>
      <selection pane="bottomLeft" activeCell="B4" sqref="B4"/>
    </sheetView>
  </sheetViews>
  <sheetFormatPr defaultColWidth="9.140625" defaultRowHeight="15.75" customHeight="1" zeroHeight="1"/>
  <cols>
    <col min="1" max="1" width="7.7109375" style="26" bestFit="1" customWidth="1"/>
    <col min="2" max="2" width="47.140625" style="27" customWidth="1"/>
    <col min="3" max="3" width="28.00390625" style="27" customWidth="1"/>
    <col min="4" max="4" width="27.57421875" style="27" customWidth="1"/>
    <col min="5" max="16384" width="0" style="10" hidden="1" customWidth="1"/>
  </cols>
  <sheetData>
    <row r="1" spans="1:4" ht="15.75">
      <c r="A1" s="11" t="s">
        <v>53</v>
      </c>
      <c r="B1" s="154" t="s">
        <v>51</v>
      </c>
      <c r="C1" s="154"/>
      <c r="D1" s="154"/>
    </row>
    <row r="2" spans="1:4" ht="15.75">
      <c r="A2" s="12"/>
      <c r="B2" s="154" t="s">
        <v>54</v>
      </c>
      <c r="C2" s="154"/>
      <c r="D2" s="154"/>
    </row>
    <row r="3" spans="1:4" ht="16.5" thickBot="1">
      <c r="A3" s="12"/>
      <c r="B3" s="10"/>
      <c r="C3" s="10"/>
      <c r="D3" s="10"/>
    </row>
    <row r="4" spans="1:4" ht="51.75" thickBot="1">
      <c r="A4" s="20" t="s">
        <v>45</v>
      </c>
      <c r="B4" s="21" t="s">
        <v>46</v>
      </c>
      <c r="C4" s="45" t="s">
        <v>47</v>
      </c>
      <c r="D4" s="42" t="s">
        <v>48</v>
      </c>
    </row>
    <row r="5" spans="1:4" ht="15.75">
      <c r="A5" s="126">
        <v>1</v>
      </c>
      <c r="B5" s="119" t="s">
        <v>110</v>
      </c>
      <c r="C5" s="125">
        <v>6185163</v>
      </c>
      <c r="D5" s="95">
        <f>C5/159927586*100</f>
        <v>3.8674772468584626</v>
      </c>
    </row>
    <row r="6" spans="1:4" ht="15.75">
      <c r="A6" s="127">
        <f>+A5+1</f>
        <v>2</v>
      </c>
      <c r="B6" s="119" t="s">
        <v>94</v>
      </c>
      <c r="C6" s="125">
        <v>4465160</v>
      </c>
      <c r="D6" s="95">
        <f>C6/159927586*100</f>
        <v>2.791988619149169</v>
      </c>
    </row>
    <row r="7" spans="1:4" ht="15.75">
      <c r="A7" s="127">
        <f>+A6+1</f>
        <v>3</v>
      </c>
      <c r="B7" s="119" t="s">
        <v>95</v>
      </c>
      <c r="C7" s="125">
        <v>3225770</v>
      </c>
      <c r="D7" s="95">
        <f>C7/159927586*100</f>
        <v>2.0170191276444327</v>
      </c>
    </row>
    <row r="8" spans="1:4" ht="15.75">
      <c r="A8" s="127">
        <f>+A7+1</f>
        <v>4</v>
      </c>
      <c r="B8" s="119" t="s">
        <v>99</v>
      </c>
      <c r="C8" s="125">
        <v>2264000</v>
      </c>
      <c r="D8" s="95">
        <f>C8/159927586*100</f>
        <v>1.4156407012858931</v>
      </c>
    </row>
    <row r="9" spans="1:4" s="128" customFormat="1" ht="26.25" thickBot="1">
      <c r="A9" s="129">
        <f>+A8+1</f>
        <v>5</v>
      </c>
      <c r="B9" s="130" t="s">
        <v>158</v>
      </c>
      <c r="C9" s="131">
        <v>2000000</v>
      </c>
      <c r="D9" s="132">
        <f>C9/159927586*100</f>
        <v>1.2505659905352413</v>
      </c>
    </row>
    <row r="10" spans="1:4" ht="16.5" thickBot="1">
      <c r="A10" s="155" t="s">
        <v>49</v>
      </c>
      <c r="B10" s="156"/>
      <c r="C10" s="98">
        <f>SUM(C5:C9)</f>
        <v>18140093</v>
      </c>
      <c r="D10" s="47">
        <f>SUM(D5:D9)</f>
        <v>11.342691685473199</v>
      </c>
    </row>
    <row r="11" ht="15.75"/>
    <row r="12" ht="15.75"/>
    <row r="13" ht="15.75"/>
    <row r="14" ht="15.75"/>
    <row r="15" ht="15.75"/>
    <row r="16" ht="15.75"/>
    <row r="17" ht="15.75"/>
    <row r="18" ht="15.75"/>
    <row r="19" ht="15.75"/>
    <row r="20" ht="15.75"/>
    <row r="21" ht="15.75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mergeCells count="3">
    <mergeCell ref="B1:D1"/>
    <mergeCell ref="B2:D2"/>
    <mergeCell ref="A10:B10"/>
  </mergeCells>
  <conditionalFormatting sqref="D6:D9">
    <cfRule type="cellIs" priority="1" dxfId="0" operator="lessThan" stopIfTrue="1">
      <formula>1</formula>
    </cfRule>
  </conditionalFormatting>
  <printOptions/>
  <pageMargins left="0.17" right="0.16" top="1" bottom="1" header="0.5" footer="0.5"/>
  <pageSetup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pane ySplit="3" topLeftCell="BM4" activePane="bottomLeft" state="frozen"/>
      <selection pane="topLeft" activeCell="A1" sqref="A1"/>
      <selection pane="bottomLeft" activeCell="B13" sqref="B13"/>
    </sheetView>
  </sheetViews>
  <sheetFormatPr defaultColWidth="9.140625" defaultRowHeight="12.75" zeroHeight="1"/>
  <cols>
    <col min="1" max="1" width="9.140625" style="12" customWidth="1"/>
    <col min="2" max="2" width="51.140625" style="10" customWidth="1"/>
    <col min="3" max="3" width="28.7109375" style="10" customWidth="1"/>
    <col min="4" max="4" width="29.28125" style="10" customWidth="1"/>
    <col min="5" max="16384" width="0" style="10" hidden="1" customWidth="1"/>
  </cols>
  <sheetData>
    <row r="1" spans="1:4" ht="15.75">
      <c r="A1" s="11" t="s">
        <v>55</v>
      </c>
      <c r="B1" s="159" t="s">
        <v>56</v>
      </c>
      <c r="C1" s="159"/>
      <c r="D1" s="159"/>
    </row>
    <row r="2" ht="16.5" thickBot="1"/>
    <row r="3" spans="1:4" ht="55.5" customHeight="1" thickBot="1">
      <c r="A3" s="20" t="s">
        <v>45</v>
      </c>
      <c r="B3" s="21" t="s">
        <v>46</v>
      </c>
      <c r="C3" s="43" t="s">
        <v>57</v>
      </c>
      <c r="D3" s="42" t="s">
        <v>58</v>
      </c>
    </row>
    <row r="4" spans="1:4" ht="15.75">
      <c r="A4" s="49">
        <v>1</v>
      </c>
      <c r="B4" s="50" t="s">
        <v>93</v>
      </c>
      <c r="C4" s="48" t="s">
        <v>93</v>
      </c>
      <c r="D4" s="48" t="s">
        <v>93</v>
      </c>
    </row>
    <row r="5" spans="1:4" ht="16.5" thickBot="1">
      <c r="A5" s="157" t="s">
        <v>49</v>
      </c>
      <c r="B5" s="158"/>
      <c r="C5" s="46">
        <f>SUM(C4:C4)</f>
        <v>0</v>
      </c>
      <c r="D5" s="44">
        <f>SUM(D4:D4)</f>
        <v>0</v>
      </c>
    </row>
    <row r="6" ht="15.75"/>
    <row r="7" ht="15.75"/>
    <row r="8" ht="15.75"/>
    <row r="9" ht="15.75"/>
    <row r="10" ht="15.75"/>
    <row r="11" ht="15.75"/>
    <row r="12" ht="15.75"/>
    <row r="13" ht="15.75"/>
    <row r="14" ht="15.75"/>
    <row r="15" ht="15.75"/>
  </sheetData>
  <mergeCells count="2">
    <mergeCell ref="A5:B5"/>
    <mergeCell ref="B1:D1"/>
  </mergeCells>
  <printOptions/>
  <pageMargins left="0.17" right="0.18" top="1" bottom="1" header="0.5" footer="0.5"/>
  <pageSetup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pane ySplit="3" topLeftCell="BM4" activePane="bottomLeft" state="frozen"/>
      <selection pane="topLeft" activeCell="A1" sqref="A1"/>
      <selection pane="bottomLeft" activeCell="E16" sqref="E16"/>
    </sheetView>
  </sheetViews>
  <sheetFormatPr defaultColWidth="9.140625" defaultRowHeight="12.75" zeroHeight="1"/>
  <cols>
    <col min="1" max="1" width="9.140625" style="12" customWidth="1"/>
    <col min="2" max="2" width="25.8515625" style="10" bestFit="1" customWidth="1"/>
    <col min="3" max="3" width="19.00390625" style="10" bestFit="1" customWidth="1"/>
    <col min="4" max="4" width="24.28125" style="10" bestFit="1" customWidth="1"/>
    <col min="5" max="5" width="37.421875" style="10" customWidth="1"/>
    <col min="6" max="16384" width="0" style="10" hidden="1" customWidth="1"/>
  </cols>
  <sheetData>
    <row r="1" spans="1:5" ht="15.75">
      <c r="A1" s="11" t="s">
        <v>59</v>
      </c>
      <c r="B1" s="159" t="s">
        <v>60</v>
      </c>
      <c r="C1" s="159"/>
      <c r="D1" s="159"/>
      <c r="E1" s="159"/>
    </row>
    <row r="2" ht="16.5" thickBot="1"/>
    <row r="3" spans="1:5" ht="96.75" customHeight="1">
      <c r="A3" s="20" t="s">
        <v>45</v>
      </c>
      <c r="B3" s="28" t="s">
        <v>61</v>
      </c>
      <c r="C3" s="35" t="s">
        <v>64</v>
      </c>
      <c r="D3" s="39" t="s">
        <v>62</v>
      </c>
      <c r="E3" s="40" t="s">
        <v>63</v>
      </c>
    </row>
    <row r="4" spans="1:5" ht="15.75">
      <c r="A4" s="31">
        <v>1</v>
      </c>
      <c r="B4" s="15" t="s">
        <v>93</v>
      </c>
      <c r="C4" s="36" t="s">
        <v>93</v>
      </c>
      <c r="D4" s="31" t="s">
        <v>93</v>
      </c>
      <c r="E4" s="33" t="s">
        <v>93</v>
      </c>
    </row>
    <row r="5" spans="1:5" ht="15.75">
      <c r="A5" s="32"/>
      <c r="B5" s="2"/>
      <c r="C5" s="37"/>
      <c r="D5" s="32"/>
      <c r="E5" s="33"/>
    </row>
    <row r="6" spans="1:5" ht="16.5" thickBot="1">
      <c r="A6" s="157" t="s">
        <v>49</v>
      </c>
      <c r="B6" s="160"/>
      <c r="C6" s="38">
        <f>SUM(C4:C5)</f>
        <v>0</v>
      </c>
      <c r="D6" s="41">
        <f>SUM(D4:D5)</f>
        <v>0</v>
      </c>
      <c r="E6" s="34">
        <f>SUM(E4:E5)</f>
        <v>0</v>
      </c>
    </row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</sheetData>
  <mergeCells count="2">
    <mergeCell ref="A6:B6"/>
    <mergeCell ref="B1:E1"/>
  </mergeCells>
  <printOptions/>
  <pageMargins left="0.21" right="0.16" top="0.48" bottom="1" header="0.5" footer="0.5"/>
  <pageSetup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pane ySplit="4" topLeftCell="BM5" activePane="bottomLeft" state="frozen"/>
      <selection pane="topLeft" activeCell="A1" sqref="A1"/>
      <selection pane="bottomLeft" activeCell="E6" sqref="E6"/>
    </sheetView>
  </sheetViews>
  <sheetFormatPr defaultColWidth="9.140625" defaultRowHeight="12.75" zeroHeight="1"/>
  <cols>
    <col min="1" max="1" width="8.57421875" style="12" customWidth="1"/>
    <col min="2" max="2" width="14.421875" style="10" customWidth="1"/>
    <col min="3" max="3" width="17.8515625" style="10" customWidth="1"/>
    <col min="4" max="4" width="17.00390625" style="10" customWidth="1"/>
    <col min="5" max="5" width="31.7109375" style="10" customWidth="1"/>
    <col min="6" max="16384" width="0" style="10" hidden="1" customWidth="1"/>
  </cols>
  <sheetData>
    <row r="1" spans="1:5" ht="15.75">
      <c r="A1" s="11" t="s">
        <v>65</v>
      </c>
      <c r="B1" s="154" t="s">
        <v>66</v>
      </c>
      <c r="C1" s="154"/>
      <c r="D1" s="154"/>
      <c r="E1" s="154"/>
    </row>
    <row r="2" spans="2:5" ht="15.75">
      <c r="B2" s="154" t="s">
        <v>67</v>
      </c>
      <c r="C2" s="154"/>
      <c r="D2" s="154"/>
      <c r="E2" s="154"/>
    </row>
    <row r="3" ht="16.5" thickBot="1"/>
    <row r="4" spans="1:5" ht="64.5" thickBot="1">
      <c r="A4" s="25" t="s">
        <v>45</v>
      </c>
      <c r="B4" s="24" t="s">
        <v>68</v>
      </c>
      <c r="C4" s="24" t="s">
        <v>61</v>
      </c>
      <c r="D4" s="24" t="s">
        <v>69</v>
      </c>
      <c r="E4" s="24" t="s">
        <v>63</v>
      </c>
    </row>
    <row r="5" spans="1:5" ht="15.75">
      <c r="A5" s="16">
        <v>1</v>
      </c>
      <c r="B5" s="16" t="s">
        <v>93</v>
      </c>
      <c r="C5" s="16" t="s">
        <v>93</v>
      </c>
      <c r="D5" s="16" t="s">
        <v>93</v>
      </c>
      <c r="E5" s="4" t="s">
        <v>93</v>
      </c>
    </row>
    <row r="6" spans="1:5" ht="15.75">
      <c r="A6" s="3"/>
      <c r="B6" s="2"/>
      <c r="C6" s="3"/>
      <c r="D6" s="3"/>
      <c r="E6" s="4"/>
    </row>
    <row r="7" spans="1:5" ht="15.75">
      <c r="A7" s="29" t="s">
        <v>49</v>
      </c>
      <c r="B7" s="30"/>
      <c r="C7" s="17"/>
      <c r="D7" s="17">
        <f>SUM(D5:D6)</f>
        <v>0</v>
      </c>
      <c r="E7" s="18">
        <f>SUM(E5:E6)</f>
        <v>0</v>
      </c>
    </row>
    <row r="8" ht="15.75"/>
    <row r="9" ht="15.75"/>
    <row r="10" ht="15.75"/>
    <row r="11" ht="15.75"/>
    <row r="12" ht="15.75"/>
    <row r="13" ht="15.75"/>
    <row r="14" ht="15.75"/>
    <row r="15" ht="15.75"/>
    <row r="16" ht="15.75"/>
  </sheetData>
  <sheetProtection/>
  <mergeCells count="2">
    <mergeCell ref="B1:E1"/>
    <mergeCell ref="B2:E2"/>
  </mergeCells>
  <conditionalFormatting sqref="E5:E6">
    <cfRule type="cellIs" priority="1" dxfId="0" operator="lessThan" stopIfTrue="1">
      <formula>1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ICRA ONLINE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Shareholding Parttern</dc:title>
  <dc:subject/>
  <dc:creator>Ninad Parulekar</dc:creator>
  <cp:keywords/>
  <dc:description/>
  <cp:lastModifiedBy>lalit.ahuja</cp:lastModifiedBy>
  <cp:lastPrinted>2007-04-18T14:04:17Z</cp:lastPrinted>
  <dcterms:created xsi:type="dcterms:W3CDTF">2006-04-20T04:05:11Z</dcterms:created>
  <dcterms:modified xsi:type="dcterms:W3CDTF">2007-04-25T09:13:36Z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Ninad</vt:lpwstr>
  </property>
  <property fmtid="{D5CDD505-2E9C-101B-9397-08002B2CF9AE}" pid="3" name="Office">
    <vt:lpwstr>BSE</vt:lpwstr>
  </property>
  <property fmtid="{D5CDD505-2E9C-101B-9397-08002B2CF9AE}" pid="4" name="Department">
    <vt:lpwstr>DCS</vt:lpwstr>
  </property>
</Properties>
</file>