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06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0">'SH._PATTERN'!$A$1:$BH$69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<sst xmlns="http://schemas.openxmlformats.org/spreadsheetml/2006/main" count="204" uniqueCount="167">
  <si>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</si>
  <si>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</si>
  <si>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</si>
  <si>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</si>
  <si>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</si>
  <si>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</si>
  <si>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</si>
  <si>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</si>
  <si>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</si>
  <si>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</si>
  <si>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</si>
  <si>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</si>
  <si>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</si>
  <si>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</si>
  <si>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</si>
  <si>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</si>
  <si>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</si>
  <si>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</si>
  <si>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</si>
  <si>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</si>
  <si>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</si>
  <si>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</si>
  <si>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</si>
  <si>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</si>
  <si>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</si>
  <si>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</si>
  <si>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</si>
  <si>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</si>
  <si>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</si>
  <si>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</si>
  <si>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</si>
  <si>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</si>
  <si>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</si>
  <si>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</si>
  <si>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</si>
  <si>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</si>
  <si>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</si>
  <si>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</si>
  <si>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</si>
  <si>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</si>
  <si>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</si>
  <si>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</si>
  <si>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</si>
  <si>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</si>
  <si>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</si>
  <si>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</si>
  <si>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</si>
  <si>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</si>
  <si>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</si>
  <si>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</si>
  <si>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</si>
  <si>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</si>
  <si>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</si>
  <si>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</si>
  <si>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</si>
  <si>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</si>
  <si>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</si>
  <si>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</si>
  <si>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</si>
  <si>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</si>
  <si>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</si>
  <si>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</si>
  <si>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</si>
  <si>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</si>
  <si>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</si>
  <si>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</si>
  <si>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</si>
  <si>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</si>
  <si>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</si>
  <si>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</si>
  <si>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</si>
  <si>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</si>
  <si>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</si>
  <si>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</si>
  <si>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</si>
  <si>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</si>
  <si>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</si>
  <si>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</si>
  <si>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</si>
  <si>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</si>
  <si>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</si>
  <si>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</si>
  <si>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</si>
  <si>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</si>
  <si>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</si>
  <si>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</si>
  <si>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</si>
  <si>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</si>
  <si>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</si>
  <si>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</si>
  <si>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</si>
  <si>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</si>
  <si>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</si>
  <si>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</si>
  <si>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Director &amp; Relatives ( Not in contrl of the Company)</t>
  </si>
  <si>
    <t>NRI's/ OCB</t>
  </si>
  <si>
    <t>ASAHI INDIA GLASS LTD.</t>
  </si>
  <si>
    <t>B M LABROO</t>
  </si>
  <si>
    <t>SANJAY LABROO</t>
  </si>
  <si>
    <t>MARUTI UDYOG LIMITED</t>
  </si>
  <si>
    <t>NIL</t>
  </si>
  <si>
    <t>SHANKAR RESOURCES PVT.  LTD.</t>
  </si>
  <si>
    <t>SUDARSHAN SECURITIES PRIVATE LIMITED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</si>
  <si>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</si>
  <si>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</si>
  <si>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</si>
  <si>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</si>
  <si>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</si>
  <si>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</si>
  <si>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</si>
  <si>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</si>
  <si>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Individuals/ Hindu Undivided Family*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</si>
  <si>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</si>
  <si>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</si>
  <si>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</si>
  <si>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</si>
  <si>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30th September, 2006</t>
  </si>
  <si>
    <t>AJAY LABROO</t>
  </si>
  <si>
    <t>ANEESHA LABROO</t>
  </si>
  <si>
    <t>KANTA LABROO</t>
  </si>
  <si>
    <t>KESHUB MAHINDRA</t>
  </si>
  <si>
    <t>LEENA S LABROO</t>
  </si>
  <si>
    <t>LOVELEENA LABROO</t>
  </si>
  <si>
    <t>NISHEETA LABROO</t>
  </si>
  <si>
    <t>SUDHA K MAHINDRA</t>
  </si>
  <si>
    <t>UMA RANJIT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</si>
  <si>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</si>
  <si>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</si>
  <si>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</si>
  <si>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</si>
  <si>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</si>
  <si>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</si>
  <si>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</si>
  <si>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</si>
  <si>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</si>
  <si>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</si>
  <si>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</si>
  <si>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</si>
  <si>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</si>
  <si>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</si>
  <si>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</si>
  <si>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</si>
  <si>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</si>
  <si>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</si>
  <si>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</si>
  <si>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</si>
  <si>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</si>
  <si>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</si>
  <si>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</si>
  <si>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</si>
  <si>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</si>
  <si>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TIKKA SHATRUJIT SINGH</t>
  </si>
  <si>
    <t>PYARE LAL SAFAYA</t>
  </si>
  <si>
    <t>ABHINAV AGARWAL U/G SABINA AGARWAL</t>
  </si>
  <si>
    <t>BHARAT KAPOOR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</si>
  <si>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</si>
  <si>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</si>
  <si>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</si>
  <si>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</si>
  <si>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</si>
  <si>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</si>
  <si>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</si>
  <si>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NEIRAH BHARGAVA</t>
  </si>
  <si>
    <t>SHASHI PALAMAND</t>
  </si>
  <si>
    <t>SURYANARAYANA RAO PALAMAND</t>
  </si>
  <si>
    <t>DETAILS OF RELATIVES / ASSOCIATES OF LABROO FAMILY</t>
  </si>
  <si>
    <t>ASAHIINDIA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</si>
</sst>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2" fontId="6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top" wrapText="1"/>
      <protection/>
    </xf>
    <xf numFmtId="0" fontId="2" fillId="0" borderId="8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vertical="center" wrapText="1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2" fillId="0" borderId="8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24" xfId="0" applyNumberFormat="1" applyFont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 vertical="top" wrapText="1"/>
      <protection/>
    </xf>
    <xf numFmtId="2" fontId="6" fillId="2" borderId="10" xfId="0" applyNumberFormat="1" applyFont="1" applyFill="1" applyBorder="1" applyAlignment="1" applyProtection="1">
      <alignment horizontal="center" vertical="top" wrapText="1"/>
      <protection/>
    </xf>
    <xf numFmtId="0" fontId="8" fillId="2" borderId="25" xfId="0" applyFont="1" applyFill="1" applyBorder="1" applyAlignment="1" applyProtection="1">
      <alignment vertical="top" wrapText="1"/>
      <protection/>
    </xf>
    <xf numFmtId="0" fontId="8" fillId="2" borderId="25" xfId="0" applyFont="1" applyFill="1" applyBorder="1" applyAlignment="1" applyProtection="1">
      <alignment vertical="top" wrapText="1"/>
      <protection locked="0"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2" fontId="4" fillId="0" borderId="31" xfId="0" applyNumberFormat="1" applyFont="1" applyBorder="1" applyAlignment="1" applyProtection="1">
      <alignment horizontal="center"/>
      <protection/>
    </xf>
    <xf numFmtId="2" fontId="4" fillId="0" borderId="32" xfId="0" applyNumberFormat="1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9" fontId="1" fillId="0" borderId="12" xfId="0" applyNumberFormat="1" applyFont="1" applyBorder="1" applyAlignment="1">
      <alignment horizontal="center"/>
    </xf>
    <xf numFmtId="0" fontId="4" fillId="0" borderId="36" xfId="0" applyFont="1" applyBorder="1" applyAlignment="1" applyProtection="1">
      <alignment/>
      <protection/>
    </xf>
    <xf numFmtId="169" fontId="1" fillId="0" borderId="1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38" xfId="0" applyFont="1" applyBorder="1" applyAlignment="1" applyProtection="1">
      <alignment horizontal="center"/>
      <protection/>
    </xf>
    <xf numFmtId="2" fontId="2" fillId="0" borderId="38" xfId="0" applyNumberFormat="1" applyFont="1" applyBorder="1" applyAlignment="1" applyProtection="1">
      <alignment horizontal="center"/>
      <protection/>
    </xf>
    <xf numFmtId="2" fontId="2" fillId="0" borderId="39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 horizontal="center" vertical="top" wrapText="1"/>
      <protection/>
    </xf>
    <xf numFmtId="0" fontId="8" fillId="2" borderId="20" xfId="0" applyFont="1" applyFill="1" applyBorder="1" applyAlignment="1" applyProtection="1">
      <alignment horizontal="center" vertical="top" wrapText="1"/>
      <protection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/>
    </xf>
    <xf numFmtId="0" fontId="2" fillId="2" borderId="20" xfId="0" applyFont="1" applyFill="1" applyBorder="1" applyAlignment="1" applyProtection="1">
      <alignment horizontal="center" vertical="top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/>
      <protection/>
    </xf>
    <xf numFmtId="1" fontId="2" fillId="0" borderId="41" xfId="0" applyNumberFormat="1" applyFont="1" applyBorder="1" applyAlignment="1" applyProtection="1">
      <alignment horizontal="center"/>
      <protection/>
    </xf>
    <xf numFmtId="1" fontId="2" fillId="0" borderId="24" xfId="0" applyNumberFormat="1" applyFont="1" applyBorder="1" applyAlignment="1" applyProtection="1">
      <alignment horizontal="center"/>
      <protection/>
    </xf>
    <xf numFmtId="1" fontId="2" fillId="0" borderId="27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170" fontId="1" fillId="0" borderId="16" xfId="0" applyNumberFormat="1" applyFont="1" applyBorder="1" applyAlignment="1">
      <alignment horizontal="left"/>
    </xf>
    <xf numFmtId="170" fontId="1" fillId="0" borderId="14" xfId="0" applyNumberFormat="1" applyFont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2" fillId="0" borderId="42" xfId="0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3" fontId="2" fillId="0" borderId="43" xfId="0" applyNumberFormat="1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Border="1" applyAlignment="1">
      <alignment horizontal="left"/>
    </xf>
    <xf numFmtId="170" fontId="1" fillId="0" borderId="4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170" fontId="1" fillId="0" borderId="45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4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29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2" fillId="0" borderId="7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top"/>
      <protection/>
    </xf>
    <xf numFmtId="0" fontId="12" fillId="0" borderId="31" xfId="0" applyFont="1" applyBorder="1" applyAlignment="1" applyProtection="1">
      <alignment horizontal="center" vertical="top"/>
      <protection/>
    </xf>
    <xf numFmtId="0" fontId="12" fillId="0" borderId="32" xfId="0" applyFont="1" applyBorder="1" applyAlignment="1" applyProtection="1">
      <alignment horizontal="center" vertical="top"/>
      <protection/>
    </xf>
    <xf numFmtId="0" fontId="6" fillId="2" borderId="20" xfId="0" applyFont="1" applyFill="1" applyBorder="1" applyAlignment="1" applyProtection="1">
      <alignment vertical="top" wrapText="1"/>
      <protection/>
    </xf>
    <xf numFmtId="0" fontId="6" fillId="2" borderId="25" xfId="0" applyFont="1" applyFill="1" applyBorder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vertical="top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2" fontId="3" fillId="0" borderId="30" xfId="0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70" fontId="4" fillId="0" borderId="0" xfId="0" applyNumberFormat="1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center"/>
    </xf>
    <xf numFmtId="0" fontId="2" fillId="0" borderId="43" xfId="0" applyFont="1" applyBorder="1" applyAlignment="1" applyProtection="1">
      <alignment horizontal="center" vertical="top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top"/>
      <protection/>
    </xf>
    <xf numFmtId="0" fontId="2" fillId="0" borderId="46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32" xfId="0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75" zoomScaleNormal="75" zoomScaleSheetLayoutView="75" workbookViewId="0" topLeftCell="A1">
      <selection activeCell="B1" sqref="B1"/>
    </sheetView>
  </sheetViews>
  <sheetFormatPr defaultColWidth="9.140625" defaultRowHeight="12.75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5" width="14.421875" style="3" customWidth="1"/>
    <col min="6" max="6" width="14.00390625" style="4" customWidth="1"/>
    <col min="7" max="7" width="14.8515625" style="4" customWidth="1"/>
    <col min="8" max="16384" width="0" style="2" hidden="1" customWidth="1"/>
  </cols>
  <sheetData>
    <row r="1" spans="1:8" ht="105.75" customHeight="1" thickBot="1">
      <c r="A1" s="146"/>
      <c r="B1" s="147"/>
      <c r="C1" s="147"/>
      <c r="D1" s="146"/>
      <c r="E1" s="146"/>
      <c r="F1" s="148"/>
      <c r="G1" s="148"/>
      <c r="H1" s="5"/>
    </row>
    <row r="2" spans="1:8" ht="15.75">
      <c r="A2" s="63" t="s">
        <v>103</v>
      </c>
      <c r="B2" s="149" t="s">
        <v>76</v>
      </c>
      <c r="C2" s="150"/>
      <c r="D2" s="150"/>
      <c r="E2" s="150"/>
      <c r="F2" s="150"/>
      <c r="G2" s="151"/>
      <c r="H2" s="5"/>
    </row>
    <row r="3" spans="1:8" ht="10.5" customHeight="1" thickBot="1">
      <c r="A3" s="85"/>
      <c r="B3" s="152"/>
      <c r="C3" s="153"/>
      <c r="D3" s="153"/>
      <c r="E3" s="153"/>
      <c r="F3" s="153"/>
      <c r="G3" s="154"/>
      <c r="H3" s="5"/>
    </row>
    <row r="4" spans="1:8" ht="15.75" customHeight="1">
      <c r="A4" s="85"/>
      <c r="B4" s="63" t="s">
        <v>77</v>
      </c>
      <c r="C4" s="158" t="s">
        <v>96</v>
      </c>
      <c r="D4" s="158"/>
      <c r="E4" s="158"/>
      <c r="F4" s="158"/>
      <c r="G4" s="64"/>
      <c r="H4" s="5"/>
    </row>
    <row r="5" spans="1:8" ht="12" customHeight="1" thickBot="1">
      <c r="A5" s="85"/>
      <c r="B5" s="65"/>
      <c r="C5" s="66"/>
      <c r="D5" s="67"/>
      <c r="E5" s="67"/>
      <c r="F5" s="68"/>
      <c r="G5" s="69"/>
      <c r="H5" s="5"/>
    </row>
    <row r="6" spans="1:8" ht="18.75" customHeight="1" thickBot="1">
      <c r="A6" s="85"/>
      <c r="B6" s="70" t="s">
        <v>78</v>
      </c>
      <c r="C6" s="71" t="s">
        <v>166</v>
      </c>
      <c r="D6" s="160" t="s">
        <v>79</v>
      </c>
      <c r="E6" s="161"/>
      <c r="F6" s="162" t="s">
        <v>116</v>
      </c>
      <c r="G6" s="163"/>
      <c r="H6" s="5"/>
    </row>
    <row r="7" spans="1:8" ht="15" customHeight="1">
      <c r="A7" s="85"/>
      <c r="B7" s="62"/>
      <c r="C7" s="8"/>
      <c r="D7" s="9"/>
      <c r="E7" s="6"/>
      <c r="F7" s="7"/>
      <c r="G7" s="54"/>
      <c r="H7" s="5"/>
    </row>
    <row r="8" spans="1:8" s="1" customFormat="1" ht="48" customHeight="1">
      <c r="A8" s="155" t="s">
        <v>72</v>
      </c>
      <c r="B8" s="156" t="s">
        <v>75</v>
      </c>
      <c r="C8" s="157" t="s">
        <v>74</v>
      </c>
      <c r="D8" s="157" t="s">
        <v>32</v>
      </c>
      <c r="E8" s="157" t="s">
        <v>73</v>
      </c>
      <c r="F8" s="157" t="s">
        <v>0</v>
      </c>
      <c r="G8" s="159"/>
      <c r="H8" s="52"/>
    </row>
    <row r="9" spans="1:8" s="1" customFormat="1" ht="47.25" customHeight="1">
      <c r="A9" s="155"/>
      <c r="B9" s="156"/>
      <c r="C9" s="157"/>
      <c r="D9" s="157"/>
      <c r="E9" s="157"/>
      <c r="F9" s="14" t="s">
        <v>91</v>
      </c>
      <c r="G9" s="56" t="s">
        <v>1</v>
      </c>
      <c r="H9" s="52"/>
    </row>
    <row r="10" spans="1:8" ht="28.5">
      <c r="A10" s="86" t="s">
        <v>2</v>
      </c>
      <c r="B10" s="55" t="s">
        <v>92</v>
      </c>
      <c r="C10" s="3"/>
      <c r="D10" s="3" t="s">
        <v>30</v>
      </c>
      <c r="G10" s="28"/>
      <c r="H10" s="5"/>
    </row>
    <row r="11" spans="1:8" ht="12.75">
      <c r="A11" s="109">
        <v>1</v>
      </c>
      <c r="B11" s="110" t="s">
        <v>3</v>
      </c>
      <c r="C11" s="111"/>
      <c r="D11" s="111"/>
      <c r="E11" s="111"/>
      <c r="F11" s="112"/>
      <c r="G11" s="113"/>
      <c r="H11" s="5"/>
    </row>
    <row r="12" spans="1:8" ht="12.75">
      <c r="A12" s="114" t="s">
        <v>4</v>
      </c>
      <c r="B12" s="115" t="s">
        <v>111</v>
      </c>
      <c r="C12" s="116">
        <v>45</v>
      </c>
      <c r="D12" s="116">
        <v>29815334</v>
      </c>
      <c r="E12" s="116">
        <v>18723034</v>
      </c>
      <c r="F12" s="112">
        <f>(D12*100)/$D$64</f>
        <v>18.64302134842453</v>
      </c>
      <c r="G12" s="113">
        <f>(D12*100)/$D$68</f>
        <v>18.64302134842453</v>
      </c>
      <c r="H12" s="5"/>
    </row>
    <row r="13" spans="1:8" ht="12.75">
      <c r="A13" s="114" t="s">
        <v>5</v>
      </c>
      <c r="B13" s="115" t="s">
        <v>6</v>
      </c>
      <c r="C13" s="116">
        <v>0</v>
      </c>
      <c r="D13" s="116">
        <v>0</v>
      </c>
      <c r="E13" s="116">
        <v>0</v>
      </c>
      <c r="F13" s="112">
        <f aca="true" t="shared" si="0" ref="F13:F18">(D13*100)/$D$64</f>
        <v>0</v>
      </c>
      <c r="G13" s="113">
        <f aca="true" t="shared" si="1" ref="G13:G18">(D13*100)/$D$68</f>
        <v>0</v>
      </c>
      <c r="H13" s="5"/>
    </row>
    <row r="14" spans="1:8" ht="12.75">
      <c r="A14" s="114" t="s">
        <v>7</v>
      </c>
      <c r="B14" s="115" t="s">
        <v>8</v>
      </c>
      <c r="C14" s="116">
        <v>2</v>
      </c>
      <c r="D14" s="116">
        <v>18218000</v>
      </c>
      <c r="E14" s="116">
        <v>378000</v>
      </c>
      <c r="F14" s="112">
        <v>11.4</v>
      </c>
      <c r="G14" s="113">
        <v>11.4</v>
      </c>
      <c r="H14" s="5"/>
    </row>
    <row r="15" spans="1:8" ht="12.75">
      <c r="A15" s="114" t="s">
        <v>85</v>
      </c>
      <c r="B15" s="115" t="s">
        <v>9</v>
      </c>
      <c r="C15" s="116">
        <v>0</v>
      </c>
      <c r="D15" s="116">
        <v>0</v>
      </c>
      <c r="E15" s="116">
        <v>0</v>
      </c>
      <c r="F15" s="112">
        <f t="shared" si="0"/>
        <v>0</v>
      </c>
      <c r="G15" s="113">
        <f t="shared" si="1"/>
        <v>0</v>
      </c>
      <c r="H15" s="5"/>
    </row>
    <row r="16" spans="1:8" ht="12.75">
      <c r="A16" s="114" t="s">
        <v>10</v>
      </c>
      <c r="B16" s="115" t="s">
        <v>113</v>
      </c>
      <c r="C16" s="111">
        <v>0</v>
      </c>
      <c r="D16" s="111">
        <v>0</v>
      </c>
      <c r="E16" s="111">
        <v>0</v>
      </c>
      <c r="F16" s="112">
        <v>0</v>
      </c>
      <c r="G16" s="113">
        <v>0</v>
      </c>
      <c r="H16" s="5"/>
    </row>
    <row r="17" spans="1:8" ht="12.75">
      <c r="A17" s="117" t="s">
        <v>86</v>
      </c>
      <c r="B17" s="118"/>
      <c r="C17" s="116">
        <v>0</v>
      </c>
      <c r="D17" s="116">
        <v>0</v>
      </c>
      <c r="E17" s="116">
        <v>0</v>
      </c>
      <c r="F17" s="112">
        <f t="shared" si="0"/>
        <v>0</v>
      </c>
      <c r="G17" s="113">
        <f t="shared" si="1"/>
        <v>0</v>
      </c>
      <c r="H17" s="5"/>
    </row>
    <row r="18" spans="1:8" ht="12.75">
      <c r="A18" s="117" t="s">
        <v>87</v>
      </c>
      <c r="B18" s="118"/>
      <c r="C18" s="116">
        <v>0</v>
      </c>
      <c r="D18" s="116">
        <v>0</v>
      </c>
      <c r="E18" s="116">
        <v>0</v>
      </c>
      <c r="F18" s="112">
        <f t="shared" si="0"/>
        <v>0</v>
      </c>
      <c r="G18" s="113">
        <f t="shared" si="1"/>
        <v>0</v>
      </c>
      <c r="H18" s="5"/>
    </row>
    <row r="19" spans="1:8" ht="12.75">
      <c r="A19" s="109"/>
      <c r="B19" s="110" t="s">
        <v>36</v>
      </c>
      <c r="C19" s="119">
        <f>SUM(C12:C18)</f>
        <v>47</v>
      </c>
      <c r="D19" s="119">
        <f>SUM(D12:D18)</f>
        <v>48033334</v>
      </c>
      <c r="E19" s="119">
        <f>SUM(E12:E18)</f>
        <v>19101034</v>
      </c>
      <c r="F19" s="120">
        <f>SUM(F12:F18)</f>
        <v>30.04302134842453</v>
      </c>
      <c r="G19" s="121">
        <f>SUM(G12:G18)</f>
        <v>30.04302134842453</v>
      </c>
      <c r="H19" s="5"/>
    </row>
    <row r="20" spans="1:8" ht="12.75">
      <c r="A20" s="109"/>
      <c r="B20" s="115"/>
      <c r="C20" s="111"/>
      <c r="D20" s="111"/>
      <c r="E20" s="111"/>
      <c r="F20" s="112"/>
      <c r="G20" s="113"/>
      <c r="H20" s="5"/>
    </row>
    <row r="21" spans="1:8" ht="12.75">
      <c r="A21" s="109">
        <v>2</v>
      </c>
      <c r="B21" s="110" t="s">
        <v>12</v>
      </c>
      <c r="C21" s="111"/>
      <c r="D21" s="111"/>
      <c r="E21" s="111"/>
      <c r="F21" s="112"/>
      <c r="G21" s="113"/>
      <c r="H21" s="5"/>
    </row>
    <row r="22" spans="1:8" ht="38.25">
      <c r="A22" s="114" t="s">
        <v>37</v>
      </c>
      <c r="B22" s="115" t="s">
        <v>104</v>
      </c>
      <c r="C22" s="122">
        <v>5</v>
      </c>
      <c r="D22" s="122">
        <v>5215000</v>
      </c>
      <c r="E22" s="122">
        <v>1231000</v>
      </c>
      <c r="F22" s="123">
        <f aca="true" t="shared" si="2" ref="F22:F27">(D22*100)/$D$64</f>
        <v>3.2608508203206417</v>
      </c>
      <c r="G22" s="124">
        <f aca="true" t="shared" si="3" ref="G22:G27">(D22*100)/$D$68</f>
        <v>3.2608508203206417</v>
      </c>
      <c r="H22" s="5"/>
    </row>
    <row r="23" spans="1:8" ht="12.75">
      <c r="A23" s="114" t="s">
        <v>38</v>
      </c>
      <c r="B23" s="115" t="s">
        <v>8</v>
      </c>
      <c r="C23" s="116">
        <v>1</v>
      </c>
      <c r="D23" s="116">
        <v>35520000</v>
      </c>
      <c r="E23" s="116">
        <v>0</v>
      </c>
      <c r="F23" s="112">
        <f t="shared" si="2"/>
        <v>22.210051991905885</v>
      </c>
      <c r="G23" s="113">
        <f t="shared" si="3"/>
        <v>22.210051991905885</v>
      </c>
      <c r="H23" s="5"/>
    </row>
    <row r="24" spans="1:8" ht="12.75">
      <c r="A24" s="114" t="s">
        <v>39</v>
      </c>
      <c r="B24" s="115" t="s">
        <v>13</v>
      </c>
      <c r="C24" s="116">
        <v>0</v>
      </c>
      <c r="D24" s="116">
        <v>0</v>
      </c>
      <c r="E24" s="116">
        <v>0</v>
      </c>
      <c r="F24" s="112">
        <f t="shared" si="2"/>
        <v>0</v>
      </c>
      <c r="G24" s="113">
        <f t="shared" si="3"/>
        <v>0</v>
      </c>
      <c r="H24" s="5"/>
    </row>
    <row r="25" spans="1:8" ht="12.75">
      <c r="A25" s="114" t="s">
        <v>40</v>
      </c>
      <c r="B25" s="115" t="s">
        <v>35</v>
      </c>
      <c r="C25" s="111">
        <v>0</v>
      </c>
      <c r="D25" s="111">
        <v>0</v>
      </c>
      <c r="E25" s="111">
        <v>0</v>
      </c>
      <c r="F25" s="112">
        <f t="shared" si="2"/>
        <v>0</v>
      </c>
      <c r="G25" s="113">
        <f t="shared" si="3"/>
        <v>0</v>
      </c>
      <c r="H25" s="5"/>
    </row>
    <row r="26" spans="1:8" ht="12.75">
      <c r="A26" s="117" t="s">
        <v>81</v>
      </c>
      <c r="B26" s="118"/>
      <c r="C26" s="116">
        <v>0</v>
      </c>
      <c r="D26" s="116">
        <v>0</v>
      </c>
      <c r="E26" s="116">
        <v>0</v>
      </c>
      <c r="F26" s="112">
        <f t="shared" si="2"/>
        <v>0</v>
      </c>
      <c r="G26" s="113">
        <f t="shared" si="3"/>
        <v>0</v>
      </c>
      <c r="H26" s="5"/>
    </row>
    <row r="27" spans="1:8" ht="12.75">
      <c r="A27" s="117" t="s">
        <v>82</v>
      </c>
      <c r="B27" s="118"/>
      <c r="C27" s="116">
        <v>0</v>
      </c>
      <c r="D27" s="116">
        <v>0</v>
      </c>
      <c r="E27" s="116">
        <v>0</v>
      </c>
      <c r="F27" s="112">
        <f t="shared" si="2"/>
        <v>0</v>
      </c>
      <c r="G27" s="113">
        <f t="shared" si="3"/>
        <v>0</v>
      </c>
      <c r="H27" s="5"/>
    </row>
    <row r="28" spans="1:8" ht="12.75">
      <c r="A28" s="117"/>
      <c r="B28" s="118"/>
      <c r="C28" s="116"/>
      <c r="D28" s="116"/>
      <c r="E28" s="116"/>
      <c r="F28" s="112"/>
      <c r="G28" s="113"/>
      <c r="H28" s="5"/>
    </row>
    <row r="29" spans="1:8" ht="17.25" customHeight="1">
      <c r="A29" s="87"/>
      <c r="B29" s="57"/>
      <c r="C29" s="3"/>
      <c r="G29" s="28"/>
      <c r="H29" s="5"/>
    </row>
    <row r="30" spans="1:8" ht="12.75">
      <c r="A30" s="86"/>
      <c r="B30" s="55" t="s">
        <v>41</v>
      </c>
      <c r="C30" s="16">
        <f>SUM(C22:C29)</f>
        <v>6</v>
      </c>
      <c r="D30" s="16">
        <f>SUM(D22:D29)</f>
        <v>40735000</v>
      </c>
      <c r="E30" s="16">
        <f>SUM(E22:E29)</f>
        <v>1231000</v>
      </c>
      <c r="F30" s="17">
        <f>SUM(F22:F29)</f>
        <v>25.470902812226527</v>
      </c>
      <c r="G30" s="17">
        <f>SUM(G22:G29)</f>
        <v>25.470902812226527</v>
      </c>
      <c r="H30" s="5"/>
    </row>
    <row r="31" spans="1:8" ht="12.75">
      <c r="A31" s="86"/>
      <c r="B31" s="55"/>
      <c r="C31" s="3"/>
      <c r="H31" s="5"/>
    </row>
    <row r="32" spans="1:8" ht="25.5">
      <c r="A32" s="89"/>
      <c r="B32" s="55" t="s">
        <v>14</v>
      </c>
      <c r="C32" s="16">
        <f>C19+C30</f>
        <v>53</v>
      </c>
      <c r="D32" s="16">
        <f>(D19+D30)</f>
        <v>88768334</v>
      </c>
      <c r="E32" s="16">
        <f>E19+E30</f>
        <v>20332034</v>
      </c>
      <c r="F32" s="17">
        <f>F19+F30</f>
        <v>55.51392416065106</v>
      </c>
      <c r="G32" s="17">
        <f>G19+G30</f>
        <v>55.51392416065106</v>
      </c>
      <c r="H32" s="5"/>
    </row>
    <row r="33" spans="1:8" ht="12.75">
      <c r="A33" s="89"/>
      <c r="B33" s="55"/>
      <c r="C33" s="3"/>
      <c r="H33" s="5"/>
    </row>
    <row r="34" spans="1:8" ht="12.75">
      <c r="A34" s="86" t="s">
        <v>15</v>
      </c>
      <c r="B34" s="55" t="s">
        <v>26</v>
      </c>
      <c r="C34" s="3"/>
      <c r="H34" s="5"/>
    </row>
    <row r="35" spans="1:8" ht="12.75">
      <c r="A35" s="86">
        <v>1</v>
      </c>
      <c r="B35" s="55" t="s">
        <v>13</v>
      </c>
      <c r="C35" s="3"/>
      <c r="H35" s="5"/>
    </row>
    <row r="36" spans="1:8" ht="12.75">
      <c r="A36" s="87" t="s">
        <v>4</v>
      </c>
      <c r="B36" s="57" t="s">
        <v>42</v>
      </c>
      <c r="C36" s="15">
        <v>31</v>
      </c>
      <c r="D36" s="15">
        <v>5395478</v>
      </c>
      <c r="E36" s="15">
        <v>5382884</v>
      </c>
      <c r="F36" s="4">
        <f>(D36*100)/$D$64</f>
        <v>3.3737006447405515</v>
      </c>
      <c r="G36" s="4">
        <f>(D36*100)/$D$68</f>
        <v>3.3737006447405515</v>
      </c>
      <c r="H36" s="5"/>
    </row>
    <row r="37" spans="1:8" ht="15.75">
      <c r="A37" s="87" t="s">
        <v>5</v>
      </c>
      <c r="B37" s="57" t="s">
        <v>93</v>
      </c>
      <c r="C37" s="15">
        <v>21</v>
      </c>
      <c r="D37" s="15">
        <v>200242</v>
      </c>
      <c r="E37" s="15">
        <v>193948</v>
      </c>
      <c r="F37" s="4">
        <f aca="true" t="shared" si="4" ref="F37:F45">(D37*100)/$D$64</f>
        <v>0.1252079175383789</v>
      </c>
      <c r="G37" s="28">
        <f aca="true" t="shared" si="5" ref="G37:G45">(D37*100)/$D$68</f>
        <v>0.1252079175383789</v>
      </c>
      <c r="H37" s="5"/>
    </row>
    <row r="38" spans="1:8" ht="12.75">
      <c r="A38" s="87" t="s">
        <v>7</v>
      </c>
      <c r="B38" s="57" t="s">
        <v>6</v>
      </c>
      <c r="C38" s="15">
        <v>0</v>
      </c>
      <c r="D38" s="15">
        <v>0</v>
      </c>
      <c r="E38" s="15">
        <v>0</v>
      </c>
      <c r="F38" s="4">
        <f t="shared" si="4"/>
        <v>0</v>
      </c>
      <c r="G38" s="28">
        <f t="shared" si="5"/>
        <v>0</v>
      </c>
      <c r="H38" s="5"/>
    </row>
    <row r="39" spans="1:8" ht="12.75">
      <c r="A39" s="87" t="s">
        <v>27</v>
      </c>
      <c r="B39" s="57" t="s">
        <v>43</v>
      </c>
      <c r="C39" s="15">
        <v>0</v>
      </c>
      <c r="D39" s="15">
        <v>0</v>
      </c>
      <c r="E39" s="15">
        <v>0</v>
      </c>
      <c r="F39" s="4">
        <f t="shared" si="4"/>
        <v>0</v>
      </c>
      <c r="G39" s="28">
        <f t="shared" si="5"/>
        <v>0</v>
      </c>
      <c r="H39" s="5"/>
    </row>
    <row r="40" spans="1:8" ht="12.75">
      <c r="A40" s="87" t="s">
        <v>10</v>
      </c>
      <c r="B40" s="57" t="s">
        <v>28</v>
      </c>
      <c r="C40" s="15">
        <v>1</v>
      </c>
      <c r="D40" s="15">
        <v>333120</v>
      </c>
      <c r="E40" s="15">
        <v>333120</v>
      </c>
      <c r="F40" s="4">
        <f t="shared" si="4"/>
        <v>0.2082942713835498</v>
      </c>
      <c r="G40" s="28">
        <f t="shared" si="5"/>
        <v>0.2082942713835498</v>
      </c>
      <c r="H40" s="5"/>
    </row>
    <row r="41" spans="1:8" ht="12.75">
      <c r="A41" s="87" t="s">
        <v>16</v>
      </c>
      <c r="B41" s="57" t="s">
        <v>17</v>
      </c>
      <c r="C41" s="15">
        <v>15</v>
      </c>
      <c r="D41" s="15">
        <v>4217734</v>
      </c>
      <c r="E41" s="15">
        <v>4217584</v>
      </c>
      <c r="F41" s="4">
        <f t="shared" si="4"/>
        <v>2.637277348762083</v>
      </c>
      <c r="G41" s="28">
        <f t="shared" si="5"/>
        <v>2.637277348762083</v>
      </c>
      <c r="H41" s="5"/>
    </row>
    <row r="42" spans="1:8" ht="12.75">
      <c r="A42" s="87" t="s">
        <v>18</v>
      </c>
      <c r="B42" s="57" t="s">
        <v>44</v>
      </c>
      <c r="C42" s="15">
        <v>0</v>
      </c>
      <c r="D42" s="15">
        <v>0</v>
      </c>
      <c r="E42" s="15">
        <v>0</v>
      </c>
      <c r="F42" s="4">
        <f t="shared" si="4"/>
        <v>0</v>
      </c>
      <c r="G42" s="28">
        <f t="shared" si="5"/>
        <v>0</v>
      </c>
      <c r="H42" s="5"/>
    </row>
    <row r="43" spans="1:8" ht="12.75">
      <c r="A43" s="87" t="s">
        <v>19</v>
      </c>
      <c r="B43" s="58" t="s">
        <v>108</v>
      </c>
      <c r="C43" s="3">
        <v>3</v>
      </c>
      <c r="D43" s="3">
        <v>2098</v>
      </c>
      <c r="E43" s="3">
        <v>2061</v>
      </c>
      <c r="F43" s="4">
        <f t="shared" si="4"/>
        <v>0.0013118437240714682</v>
      </c>
      <c r="G43" s="28">
        <f t="shared" si="5"/>
        <v>0.0013118437240714682</v>
      </c>
      <c r="H43" s="5"/>
    </row>
    <row r="44" spans="1:8" ht="12.75">
      <c r="A44" s="88" t="s">
        <v>83</v>
      </c>
      <c r="B44" s="58"/>
      <c r="C44" s="15">
        <v>0</v>
      </c>
      <c r="D44" s="15">
        <v>0</v>
      </c>
      <c r="E44" s="15">
        <v>0</v>
      </c>
      <c r="F44" s="4">
        <f t="shared" si="4"/>
        <v>0</v>
      </c>
      <c r="G44" s="28">
        <f t="shared" si="5"/>
        <v>0</v>
      </c>
      <c r="H44" s="5"/>
    </row>
    <row r="45" spans="1:8" ht="12.75">
      <c r="A45" s="88" t="s">
        <v>84</v>
      </c>
      <c r="B45" s="58"/>
      <c r="C45" s="15">
        <v>0</v>
      </c>
      <c r="D45" s="15">
        <v>0</v>
      </c>
      <c r="E45" s="15">
        <v>0</v>
      </c>
      <c r="F45" s="4">
        <f t="shared" si="4"/>
        <v>0</v>
      </c>
      <c r="G45" s="28">
        <f t="shared" si="5"/>
        <v>0</v>
      </c>
      <c r="H45" s="5"/>
    </row>
    <row r="46" spans="1:8" ht="12.75">
      <c r="A46" s="88"/>
      <c r="B46" s="58"/>
      <c r="C46" s="15"/>
      <c r="D46" s="15"/>
      <c r="E46" s="15"/>
      <c r="G46" s="28"/>
      <c r="H46" s="5"/>
    </row>
    <row r="47" spans="1:8" ht="12.75">
      <c r="A47" s="87"/>
      <c r="B47" s="57"/>
      <c r="C47" s="3"/>
      <c r="G47" s="28"/>
      <c r="H47" s="5"/>
    </row>
    <row r="48" spans="1:8" ht="12.75">
      <c r="A48" s="89"/>
      <c r="B48" s="55" t="s">
        <v>20</v>
      </c>
      <c r="C48" s="16">
        <f>SUM(C36:C47)</f>
        <v>71</v>
      </c>
      <c r="D48" s="16">
        <f>SUM(D36:D47)</f>
        <v>10148672</v>
      </c>
      <c r="E48" s="16">
        <f>SUM(E36:E47)</f>
        <v>10129597</v>
      </c>
      <c r="F48" s="17">
        <f>SUM(F36:F47)</f>
        <v>6.345792026148635</v>
      </c>
      <c r="G48" s="59">
        <f>SUM(G36:G47)</f>
        <v>6.345792026148635</v>
      </c>
      <c r="H48" s="5"/>
    </row>
    <row r="49" spans="1:8" ht="12.75">
      <c r="A49" s="89"/>
      <c r="B49" s="55"/>
      <c r="C49" s="3"/>
      <c r="G49" s="28"/>
      <c r="H49" s="5"/>
    </row>
    <row r="50" spans="1:8" ht="12.75">
      <c r="A50" s="86" t="s">
        <v>31</v>
      </c>
      <c r="B50" s="55" t="s">
        <v>21</v>
      </c>
      <c r="C50" s="3"/>
      <c r="G50" s="28"/>
      <c r="H50" s="5"/>
    </row>
    <row r="51" spans="1:8" ht="12.75">
      <c r="A51" s="87" t="s">
        <v>4</v>
      </c>
      <c r="B51" s="57" t="s">
        <v>8</v>
      </c>
      <c r="C51" s="15">
        <v>1146</v>
      </c>
      <c r="D51" s="15">
        <v>20088706</v>
      </c>
      <c r="E51" s="15">
        <v>19921366</v>
      </c>
      <c r="F51" s="4">
        <f>(D51*100)/$D$64</f>
        <v>12.561126258730622</v>
      </c>
      <c r="G51" s="28">
        <f>(D51*100)/$D$68</f>
        <v>12.561126258730622</v>
      </c>
      <c r="H51" s="5"/>
    </row>
    <row r="52" spans="1:8" ht="12.75">
      <c r="A52" s="87" t="s">
        <v>5</v>
      </c>
      <c r="B52" s="57" t="s">
        <v>71</v>
      </c>
      <c r="C52" s="3"/>
      <c r="G52" s="28"/>
      <c r="H52" s="5"/>
    </row>
    <row r="53" spans="1:8" ht="25.5">
      <c r="A53" s="85" t="s">
        <v>70</v>
      </c>
      <c r="B53" s="57" t="s">
        <v>90</v>
      </c>
      <c r="C53" s="15">
        <v>64397</v>
      </c>
      <c r="D53" s="15">
        <v>23333454</v>
      </c>
      <c r="E53" s="15">
        <v>17857289</v>
      </c>
      <c r="F53" s="4">
        <f>(D53*100)/$D$64</f>
        <v>14.590012007059245</v>
      </c>
      <c r="G53" s="28">
        <f>(D53*100)/$D$68</f>
        <v>14.590012007059245</v>
      </c>
      <c r="H53" s="5"/>
    </row>
    <row r="54" spans="1:8" ht="27.75" customHeight="1">
      <c r="A54" s="89" t="s">
        <v>80</v>
      </c>
      <c r="B54" s="57" t="s">
        <v>33</v>
      </c>
      <c r="C54" s="15">
        <v>35</v>
      </c>
      <c r="D54" s="15">
        <v>14023762</v>
      </c>
      <c r="E54" s="15">
        <v>14023762</v>
      </c>
      <c r="F54" s="4">
        <f>(D54*100)/$D$64</f>
        <v>8.76881990828024</v>
      </c>
      <c r="G54" s="28">
        <f>(D54*100)/$D$68</f>
        <v>8.76881990828024</v>
      </c>
      <c r="H54" s="5"/>
    </row>
    <row r="55" spans="1:8" ht="12.75">
      <c r="A55" s="87" t="s">
        <v>7</v>
      </c>
      <c r="B55" s="57" t="s">
        <v>11</v>
      </c>
      <c r="C55" s="3"/>
      <c r="G55" s="28"/>
      <c r="H55" s="5"/>
    </row>
    <row r="56" spans="1:8" ht="25.5">
      <c r="A56" s="88" t="s">
        <v>88</v>
      </c>
      <c r="B56" s="58" t="s">
        <v>94</v>
      </c>
      <c r="C56" s="15">
        <v>9</v>
      </c>
      <c r="D56" s="15">
        <v>468714</v>
      </c>
      <c r="E56" s="15">
        <v>320714</v>
      </c>
      <c r="F56" s="4">
        <f>(D56*100)/$D$64</f>
        <v>0.29307889384386754</v>
      </c>
      <c r="G56" s="28">
        <f>(D56*100)/$D$68</f>
        <v>0.29307889384386754</v>
      </c>
      <c r="H56" s="5"/>
    </row>
    <row r="57" spans="1:8" ht="12.75">
      <c r="A57" s="88" t="s">
        <v>89</v>
      </c>
      <c r="B57" s="58" t="s">
        <v>95</v>
      </c>
      <c r="C57" s="15">
        <v>356</v>
      </c>
      <c r="D57" s="15">
        <v>3095944</v>
      </c>
      <c r="E57" s="15">
        <v>2051222</v>
      </c>
      <c r="F57" s="4">
        <f>(D57*100)/$D$64</f>
        <v>1.9358411375008187</v>
      </c>
      <c r="G57" s="28">
        <f>(D57*100)/$D$68</f>
        <v>1.9358411375008187</v>
      </c>
      <c r="H57" s="5"/>
    </row>
    <row r="58" spans="1:8" ht="12.75">
      <c r="A58" s="88"/>
      <c r="B58" s="57"/>
      <c r="C58" s="3"/>
      <c r="H58" s="5"/>
    </row>
    <row r="59" spans="1:8" ht="12.75">
      <c r="A59" s="87"/>
      <c r="B59" s="57"/>
      <c r="C59" s="3"/>
      <c r="G59" s="28"/>
      <c r="H59" s="5"/>
    </row>
    <row r="60" spans="1:8" s="1" customFormat="1" ht="12.75">
      <c r="A60" s="90"/>
      <c r="B60" s="55" t="s">
        <v>22</v>
      </c>
      <c r="C60" s="16">
        <f>SUM(C51:C59)</f>
        <v>65943</v>
      </c>
      <c r="D60" s="16">
        <f>SUM(D51:D59)</f>
        <v>61010580</v>
      </c>
      <c r="E60" s="81">
        <f>SUM(E51:E59)</f>
        <v>54174353</v>
      </c>
      <c r="F60" s="82">
        <f>SUM(F51:F59)</f>
        <v>38.14887820541479</v>
      </c>
      <c r="G60" s="83">
        <f>SUM(G51:G59)</f>
        <v>38.14887820541479</v>
      </c>
      <c r="H60" s="52"/>
    </row>
    <row r="61" spans="1:8" s="1" customFormat="1" ht="12.75">
      <c r="A61" s="90"/>
      <c r="B61" s="55"/>
      <c r="C61" s="3"/>
      <c r="D61" s="30"/>
      <c r="E61" s="3"/>
      <c r="F61" s="4"/>
      <c r="G61" s="28"/>
      <c r="H61" s="52"/>
    </row>
    <row r="62" spans="1:8" s="1" customFormat="1" ht="25.5">
      <c r="A62" s="91" t="s">
        <v>15</v>
      </c>
      <c r="B62" s="55" t="s">
        <v>23</v>
      </c>
      <c r="C62" s="16">
        <f>C48+C60</f>
        <v>66014</v>
      </c>
      <c r="D62" s="13">
        <f>(D48+D60)</f>
        <v>71159252</v>
      </c>
      <c r="E62" s="16">
        <f>E48+E60</f>
        <v>64303950</v>
      </c>
      <c r="F62" s="17">
        <f>+F60+F48</f>
        <v>44.494670231563425</v>
      </c>
      <c r="G62" s="59">
        <f>+G60+G48</f>
        <v>44.494670231563425</v>
      </c>
      <c r="H62" s="52"/>
    </row>
    <row r="63" spans="1:8" s="1" customFormat="1" ht="12.75">
      <c r="A63" s="90"/>
      <c r="B63" s="55"/>
      <c r="C63" s="3"/>
      <c r="D63" s="30"/>
      <c r="E63" s="3"/>
      <c r="F63" s="4"/>
      <c r="G63" s="28"/>
      <c r="H63" s="52"/>
    </row>
    <row r="64" spans="1:8" s="1" customFormat="1" ht="12.75">
      <c r="A64" s="90"/>
      <c r="B64" s="55" t="s">
        <v>24</v>
      </c>
      <c r="C64" s="16">
        <f>C32+C62</f>
        <v>66067</v>
      </c>
      <c r="D64" s="16">
        <f>(D32+D62)</f>
        <v>159927586</v>
      </c>
      <c r="E64" s="84">
        <f>E32+E62</f>
        <v>84635984</v>
      </c>
      <c r="F64" s="96">
        <f>(F32+F62)</f>
        <v>100.00859439221449</v>
      </c>
      <c r="G64" s="94">
        <f>(G32+G62)</f>
        <v>100.00859439221449</v>
      </c>
      <c r="H64" s="52"/>
    </row>
    <row r="65" spans="1:8" s="1" customFormat="1" ht="12.75">
      <c r="A65" s="90"/>
      <c r="B65" s="55"/>
      <c r="C65" s="3"/>
      <c r="D65" s="3"/>
      <c r="E65" s="3"/>
      <c r="F65" s="4"/>
      <c r="G65" s="28"/>
      <c r="H65" s="52"/>
    </row>
    <row r="66" spans="1:8" ht="25.5">
      <c r="A66" s="86" t="s">
        <v>25</v>
      </c>
      <c r="B66" s="57" t="s">
        <v>34</v>
      </c>
      <c r="C66" s="18">
        <v>0</v>
      </c>
      <c r="D66" s="18">
        <v>0</v>
      </c>
      <c r="E66" s="18">
        <v>0</v>
      </c>
      <c r="F66" s="17">
        <v>0</v>
      </c>
      <c r="G66" s="59">
        <f>(D66*100)/D68</f>
        <v>0</v>
      </c>
      <c r="H66" s="5"/>
    </row>
    <row r="67" spans="1:8" ht="12.75">
      <c r="A67" s="87"/>
      <c r="B67" s="57"/>
      <c r="C67" s="3"/>
      <c r="G67" s="28"/>
      <c r="H67" s="5"/>
    </row>
    <row r="68" spans="1:8" s="1" customFormat="1" ht="18.75" customHeight="1" thickBot="1">
      <c r="A68" s="92"/>
      <c r="B68" s="60" t="s">
        <v>29</v>
      </c>
      <c r="C68" s="61">
        <f>C64+C66</f>
        <v>66067</v>
      </c>
      <c r="D68" s="61">
        <f>(D64+D66)</f>
        <v>159927586</v>
      </c>
      <c r="E68" s="61">
        <f>E64+E66</f>
        <v>84635984</v>
      </c>
      <c r="F68" s="95">
        <f>F64+F66</f>
        <v>100.00859439221449</v>
      </c>
      <c r="G68" s="93">
        <f>G64+G66</f>
        <v>100.00859439221449</v>
      </c>
      <c r="H68" s="52"/>
    </row>
    <row r="69" spans="1:7" ht="12.75" hidden="1">
      <c r="A69" s="6"/>
      <c r="B69" s="53"/>
      <c r="C69" s="53"/>
      <c r="D69" s="6"/>
      <c r="E69" s="6"/>
      <c r="F69" s="7"/>
      <c r="G69" s="7"/>
    </row>
    <row r="70" ht="2.25" customHeight="1" hidden="1"/>
    <row r="71" ht="12.75" hidden="1"/>
  </sheetData>
  <mergeCells count="10">
    <mergeCell ref="B2:G3"/>
    <mergeCell ref="A8:A9"/>
    <mergeCell ref="B8:B9"/>
    <mergeCell ref="C8:C9"/>
    <mergeCell ref="D8:D9"/>
    <mergeCell ref="C4:F4"/>
    <mergeCell ref="E8:E9"/>
    <mergeCell ref="F8:G8"/>
    <mergeCell ref="D6:E6"/>
    <mergeCell ref="F6:G6"/>
  </mergeCells>
  <printOptions/>
  <pageMargins left="0.48" right="0.25" top="0.55" bottom="0.53" header="0.5" footer="0.5"/>
  <pageSetup horizontalDpi="300" verticalDpi="300" orientation="portrait" scale="68" r:id="rId2"/>
  <ignoredErrors>
    <ignoredError sqref="D67:D68 E64 D63 D65 D62 D64 D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60" workbookViewId="0" topLeftCell="A1">
      <pane ySplit="4" topLeftCell="BM50" activePane="bottomLeft" state="frozen"/>
      <selection pane="topLeft" activeCell="A1" sqref="A1"/>
      <selection pane="bottomLeft" activeCell="D70" sqref="D70"/>
    </sheetView>
  </sheetViews>
  <sheetFormatPr defaultColWidth="9.140625" defaultRowHeight="15.75" customHeight="1" zeroHeight="1"/>
  <cols>
    <col min="1" max="1" width="6.421875" style="12" bestFit="1" customWidth="1"/>
    <col min="2" max="2" width="42.57421875" style="10" bestFit="1" customWidth="1"/>
    <col min="3" max="3" width="18.00390625" style="10" customWidth="1"/>
    <col min="4" max="4" width="25.140625" style="10" customWidth="1"/>
    <col min="5" max="16384" width="9.00390625" style="10" hidden="1" customWidth="1"/>
  </cols>
  <sheetData>
    <row r="1" spans="1:4" ht="15.75">
      <c r="A1" s="63" t="s">
        <v>50</v>
      </c>
      <c r="B1" s="164" t="s">
        <v>51</v>
      </c>
      <c r="C1" s="164"/>
      <c r="D1" s="165"/>
    </row>
    <row r="2" spans="1:4" ht="15.75">
      <c r="A2" s="72"/>
      <c r="B2" s="166" t="s">
        <v>52</v>
      </c>
      <c r="C2" s="166"/>
      <c r="D2" s="167"/>
    </row>
    <row r="3" spans="1:4" ht="16.5" thickBot="1">
      <c r="A3" s="72"/>
      <c r="B3" s="73"/>
      <c r="C3" s="73"/>
      <c r="D3" s="74"/>
    </row>
    <row r="4" spans="1:4" s="77" customFormat="1" ht="51.75" thickBot="1">
      <c r="A4" s="19" t="s">
        <v>45</v>
      </c>
      <c r="B4" s="21" t="s">
        <v>46</v>
      </c>
      <c r="C4" s="75" t="s">
        <v>47</v>
      </c>
      <c r="D4" s="31" t="s">
        <v>48</v>
      </c>
    </row>
    <row r="5" spans="1:5" ht="15.75">
      <c r="A5" s="78">
        <v>1</v>
      </c>
      <c r="B5" s="125" t="s">
        <v>97</v>
      </c>
      <c r="C5" s="78">
        <v>13783920</v>
      </c>
      <c r="D5" s="98">
        <f aca="true" t="shared" si="0" ref="D5:D11">+C5*100/159927586</f>
        <v>8.618850784129263</v>
      </c>
      <c r="E5">
        <v>1</v>
      </c>
    </row>
    <row r="6" spans="1:4" ht="15.75">
      <c r="A6" s="76">
        <f aca="true" t="shared" si="1" ref="A6:A11">+A5+1</f>
        <v>2</v>
      </c>
      <c r="B6" s="97" t="s">
        <v>98</v>
      </c>
      <c r="C6" s="76">
        <v>9535886</v>
      </c>
      <c r="D6" s="99">
        <f t="shared" si="0"/>
        <v>5.96262736061057</v>
      </c>
    </row>
    <row r="7" spans="1:4" ht="15.75">
      <c r="A7" s="76">
        <f t="shared" si="1"/>
        <v>3</v>
      </c>
      <c r="B7" s="97" t="s">
        <v>107</v>
      </c>
      <c r="C7" s="80">
        <v>458000</v>
      </c>
      <c r="D7" s="99">
        <f t="shared" si="0"/>
        <v>0.28637961183257027</v>
      </c>
    </row>
    <row r="8" spans="1:4" ht="15.75">
      <c r="A8" s="76">
        <f t="shared" si="1"/>
        <v>4</v>
      </c>
      <c r="B8" s="97" t="s">
        <v>114</v>
      </c>
      <c r="C8" s="80">
        <v>2226674</v>
      </c>
      <c r="D8" s="99">
        <f t="shared" si="0"/>
        <v>1.392301388204534</v>
      </c>
    </row>
    <row r="9" spans="1:4" ht="15.75">
      <c r="A9" s="76">
        <f t="shared" si="1"/>
        <v>5</v>
      </c>
      <c r="B9" s="97" t="s">
        <v>115</v>
      </c>
      <c r="C9" s="100">
        <v>9483854</v>
      </c>
      <c r="D9" s="99">
        <f t="shared" si="0"/>
        <v>5.930092635800806</v>
      </c>
    </row>
    <row r="10" spans="1:4" ht="15.75">
      <c r="A10" s="76">
        <f t="shared" si="1"/>
        <v>6</v>
      </c>
      <c r="B10" s="97" t="s">
        <v>99</v>
      </c>
      <c r="C10" s="80">
        <v>17760000</v>
      </c>
      <c r="D10" s="99">
        <f t="shared" si="0"/>
        <v>11.105025995952943</v>
      </c>
    </row>
    <row r="11" spans="1:4" ht="16.5" thickBot="1">
      <c r="A11" s="76">
        <f t="shared" si="1"/>
        <v>7</v>
      </c>
      <c r="B11" s="97" t="s">
        <v>106</v>
      </c>
      <c r="C11" s="80">
        <v>35520000</v>
      </c>
      <c r="D11" s="99">
        <f t="shared" si="0"/>
        <v>22.210051991905885</v>
      </c>
    </row>
    <row r="12" spans="1:4" ht="16.5" thickBot="1">
      <c r="A12" s="79"/>
      <c r="B12" s="101" t="s">
        <v>49</v>
      </c>
      <c r="C12" s="102">
        <f>SUM(C5:C11)</f>
        <v>88768334</v>
      </c>
      <c r="D12" s="103">
        <f>SUM(D5:D11)</f>
        <v>55.505329768436575</v>
      </c>
    </row>
    <row r="13" ht="15.75"/>
    <row r="14" spans="1:4" s="73" customFormat="1" ht="15.75">
      <c r="A14" s="105" t="s">
        <v>109</v>
      </c>
      <c r="B14" s="106"/>
      <c r="C14" s="106"/>
      <c r="D14" s="106"/>
    </row>
    <row r="15" spans="1:4" s="73" customFormat="1" ht="42.75" customHeight="1">
      <c r="A15" s="107" t="s">
        <v>110</v>
      </c>
      <c r="B15" s="168" t="s">
        <v>112</v>
      </c>
      <c r="C15" s="168"/>
      <c r="D15" s="168"/>
    </row>
    <row r="16" s="73" customFormat="1" ht="15.75">
      <c r="A16" s="104"/>
    </row>
    <row r="17" s="73" customFormat="1" ht="15.75">
      <c r="A17" s="104"/>
    </row>
    <row r="18" spans="1:4" s="73" customFormat="1" ht="16.5" thickBot="1">
      <c r="A18" s="169" t="s">
        <v>165</v>
      </c>
      <c r="B18" s="169"/>
      <c r="C18" s="169"/>
      <c r="D18" s="169"/>
    </row>
    <row r="19" spans="1:4" s="73" customFormat="1" ht="15.75">
      <c r="A19" s="78">
        <v>1</v>
      </c>
      <c r="B19" s="126" t="s">
        <v>117</v>
      </c>
      <c r="C19" s="127">
        <v>320674</v>
      </c>
      <c r="D19" s="98">
        <f aca="true" t="shared" si="2" ref="D19:D66">+C19*100/159927586</f>
        <v>0.20051199922444898</v>
      </c>
    </row>
    <row r="20" spans="1:4" ht="15.75">
      <c r="A20" s="76">
        <f>+A19+1</f>
        <v>2</v>
      </c>
      <c r="B20" s="97" t="s">
        <v>118</v>
      </c>
      <c r="C20" s="80">
        <v>43000</v>
      </c>
      <c r="D20" s="99">
        <f t="shared" si="2"/>
        <v>0.02688716879650769</v>
      </c>
    </row>
    <row r="21" spans="1:4" ht="15.75">
      <c r="A21" s="76">
        <f aca="true" t="shared" si="3" ref="A21:A66">+A20+1</f>
        <v>3</v>
      </c>
      <c r="B21" s="97" t="s">
        <v>119</v>
      </c>
      <c r="C21" s="80">
        <v>1000</v>
      </c>
      <c r="D21" s="99">
        <f t="shared" si="2"/>
        <v>0.0006252829952676207</v>
      </c>
    </row>
    <row r="22" spans="1:4" ht="15.75">
      <c r="A22" s="76">
        <f t="shared" si="3"/>
        <v>4</v>
      </c>
      <c r="B22" s="97" t="s">
        <v>120</v>
      </c>
      <c r="C22" s="80">
        <v>98000</v>
      </c>
      <c r="D22" s="99">
        <f t="shared" si="2"/>
        <v>0.06127773353622683</v>
      </c>
    </row>
    <row r="23" spans="1:4" ht="15.75">
      <c r="A23" s="76">
        <f t="shared" si="3"/>
        <v>5</v>
      </c>
      <c r="B23" s="97" t="s">
        <v>121</v>
      </c>
      <c r="C23" s="80">
        <v>206000</v>
      </c>
      <c r="D23" s="99">
        <f t="shared" si="2"/>
        <v>0.12880829702512986</v>
      </c>
    </row>
    <row r="24" spans="1:4" ht="15.75">
      <c r="A24" s="76">
        <f t="shared" si="3"/>
        <v>6</v>
      </c>
      <c r="B24" s="97" t="s">
        <v>122</v>
      </c>
      <c r="C24" s="80">
        <v>197000</v>
      </c>
      <c r="D24" s="99">
        <f t="shared" si="2"/>
        <v>0.12318075006772128</v>
      </c>
    </row>
    <row r="25" spans="1:4" ht="15.75">
      <c r="A25" s="76">
        <f t="shared" si="3"/>
        <v>7</v>
      </c>
      <c r="B25" s="97" t="s">
        <v>123</v>
      </c>
      <c r="C25" s="80">
        <v>93000</v>
      </c>
      <c r="D25" s="99">
        <f t="shared" si="2"/>
        <v>0.058151318559888726</v>
      </c>
    </row>
    <row r="26" spans="1:4" ht="15.75">
      <c r="A26" s="76">
        <f t="shared" si="3"/>
        <v>8</v>
      </c>
      <c r="B26" s="97" t="s">
        <v>124</v>
      </c>
      <c r="C26" s="80">
        <v>202000</v>
      </c>
      <c r="D26" s="99">
        <f t="shared" si="2"/>
        <v>0.12630716504405937</v>
      </c>
    </row>
    <row r="27" spans="1:4" ht="15.75">
      <c r="A27" s="76">
        <f t="shared" si="3"/>
        <v>9</v>
      </c>
      <c r="B27" s="97" t="s">
        <v>125</v>
      </c>
      <c r="C27" s="80">
        <v>186000</v>
      </c>
      <c r="D27" s="99">
        <f t="shared" si="2"/>
        <v>0.11630263711977745</v>
      </c>
    </row>
    <row r="28" spans="1:4" ht="15.75">
      <c r="A28" s="76">
        <f t="shared" si="3"/>
        <v>10</v>
      </c>
      <c r="B28" s="97" t="s">
        <v>126</v>
      </c>
      <c r="C28" s="80">
        <v>96000</v>
      </c>
      <c r="D28" s="99">
        <f t="shared" si="2"/>
        <v>0.06002716754569159</v>
      </c>
    </row>
    <row r="29" spans="1:4" ht="15.75">
      <c r="A29" s="76">
        <f t="shared" si="3"/>
        <v>11</v>
      </c>
      <c r="B29" s="97" t="s">
        <v>127</v>
      </c>
      <c r="C29" s="80">
        <v>784000</v>
      </c>
      <c r="D29" s="99">
        <f t="shared" si="2"/>
        <v>0.4902218682898146</v>
      </c>
    </row>
    <row r="30" spans="1:4" ht="15.75">
      <c r="A30" s="76">
        <f t="shared" si="3"/>
        <v>12</v>
      </c>
      <c r="B30" s="97" t="s">
        <v>128</v>
      </c>
      <c r="C30" s="80">
        <v>80000</v>
      </c>
      <c r="D30" s="99">
        <f t="shared" si="2"/>
        <v>0.050022639621409654</v>
      </c>
    </row>
    <row r="31" spans="1:4" ht="15.75">
      <c r="A31" s="76">
        <f t="shared" si="3"/>
        <v>13</v>
      </c>
      <c r="B31" s="97" t="s">
        <v>129</v>
      </c>
      <c r="C31" s="80">
        <v>80000</v>
      </c>
      <c r="D31" s="99">
        <f t="shared" si="2"/>
        <v>0.050022639621409654</v>
      </c>
    </row>
    <row r="32" spans="1:4" ht="15.75">
      <c r="A32" s="76">
        <f t="shared" si="3"/>
        <v>14</v>
      </c>
      <c r="B32" s="97" t="s">
        <v>130</v>
      </c>
      <c r="C32" s="80">
        <v>80000</v>
      </c>
      <c r="D32" s="99">
        <f t="shared" si="2"/>
        <v>0.050022639621409654</v>
      </c>
    </row>
    <row r="33" spans="1:4" ht="15.75">
      <c r="A33" s="76">
        <f t="shared" si="3"/>
        <v>15</v>
      </c>
      <c r="B33" s="97" t="s">
        <v>131</v>
      </c>
      <c r="C33" s="80">
        <v>160000</v>
      </c>
      <c r="D33" s="99">
        <f t="shared" si="2"/>
        <v>0.10004527924281931</v>
      </c>
    </row>
    <row r="34" spans="1:4" ht="15.75">
      <c r="A34" s="76">
        <f t="shared" si="3"/>
        <v>16</v>
      </c>
      <c r="B34" s="97" t="s">
        <v>132</v>
      </c>
      <c r="C34" s="80">
        <v>24000</v>
      </c>
      <c r="D34" s="99">
        <f t="shared" si="2"/>
        <v>0.015006791886422897</v>
      </c>
    </row>
    <row r="35" spans="1:4" ht="15.75">
      <c r="A35" s="76">
        <f t="shared" si="3"/>
        <v>17</v>
      </c>
      <c r="B35" s="97" t="s">
        <v>133</v>
      </c>
      <c r="C35" s="80">
        <v>64000</v>
      </c>
      <c r="D35" s="99">
        <f t="shared" si="2"/>
        <v>0.040018111697127726</v>
      </c>
    </row>
    <row r="36" spans="1:4" ht="15.75">
      <c r="A36" s="76">
        <f t="shared" si="3"/>
        <v>18</v>
      </c>
      <c r="B36" s="97" t="s">
        <v>134</v>
      </c>
      <c r="C36" s="80">
        <v>56000</v>
      </c>
      <c r="D36" s="99">
        <f t="shared" si="2"/>
        <v>0.03501584773498676</v>
      </c>
    </row>
    <row r="37" spans="1:4" ht="15.75">
      <c r="A37" s="76">
        <f t="shared" si="3"/>
        <v>19</v>
      </c>
      <c r="B37" s="97" t="s">
        <v>135</v>
      </c>
      <c r="C37" s="80">
        <v>40000</v>
      </c>
      <c r="D37" s="99">
        <f t="shared" si="2"/>
        <v>0.025011319810704827</v>
      </c>
    </row>
    <row r="38" spans="1:4" ht="15.75">
      <c r="A38" s="76">
        <f t="shared" si="3"/>
        <v>20</v>
      </c>
      <c r="B38" s="97" t="s">
        <v>136</v>
      </c>
      <c r="C38" s="80">
        <v>80000</v>
      </c>
      <c r="D38" s="99">
        <f t="shared" si="2"/>
        <v>0.050022639621409654</v>
      </c>
    </row>
    <row r="39" spans="1:4" ht="15.75">
      <c r="A39" s="76">
        <f t="shared" si="3"/>
        <v>21</v>
      </c>
      <c r="B39" s="97" t="s">
        <v>137</v>
      </c>
      <c r="C39" s="80">
        <v>40000</v>
      </c>
      <c r="D39" s="99">
        <f t="shared" si="2"/>
        <v>0.025011319810704827</v>
      </c>
    </row>
    <row r="40" spans="1:4" ht="15.75">
      <c r="A40" s="76">
        <f t="shared" si="3"/>
        <v>22</v>
      </c>
      <c r="B40" s="97" t="s">
        <v>138</v>
      </c>
      <c r="C40" s="80">
        <v>188000</v>
      </c>
      <c r="D40" s="99">
        <f t="shared" si="2"/>
        <v>0.11755320311031268</v>
      </c>
    </row>
    <row r="41" spans="1:4" ht="15.75">
      <c r="A41" s="76">
        <f t="shared" si="3"/>
        <v>23</v>
      </c>
      <c r="B41" s="97" t="s">
        <v>139</v>
      </c>
      <c r="C41" s="80">
        <v>80000</v>
      </c>
      <c r="D41" s="99">
        <f t="shared" si="2"/>
        <v>0.050022639621409654</v>
      </c>
    </row>
    <row r="42" spans="1:4" ht="15.75">
      <c r="A42" s="76">
        <f t="shared" si="3"/>
        <v>24</v>
      </c>
      <c r="B42" s="97" t="s">
        <v>140</v>
      </c>
      <c r="C42" s="80">
        <v>80000</v>
      </c>
      <c r="D42" s="99">
        <f t="shared" si="2"/>
        <v>0.050022639621409654</v>
      </c>
    </row>
    <row r="43" spans="1:4" ht="15.75">
      <c r="A43" s="76">
        <f t="shared" si="3"/>
        <v>25</v>
      </c>
      <c r="B43" s="97" t="s">
        <v>141</v>
      </c>
      <c r="C43" s="80">
        <v>80000</v>
      </c>
      <c r="D43" s="99">
        <f t="shared" si="2"/>
        <v>0.050022639621409654</v>
      </c>
    </row>
    <row r="44" spans="1:4" ht="15.75">
      <c r="A44" s="76">
        <f t="shared" si="3"/>
        <v>26</v>
      </c>
      <c r="B44" s="97" t="s">
        <v>142</v>
      </c>
      <c r="C44" s="80">
        <v>368000</v>
      </c>
      <c r="D44" s="99">
        <f t="shared" si="2"/>
        <v>0.2301041422584844</v>
      </c>
    </row>
    <row r="45" spans="1:4" ht="15.75">
      <c r="A45" s="76">
        <f t="shared" si="3"/>
        <v>27</v>
      </c>
      <c r="B45" s="97" t="s">
        <v>143</v>
      </c>
      <c r="C45" s="80">
        <v>40000</v>
      </c>
      <c r="D45" s="99">
        <f t="shared" si="2"/>
        <v>0.025011319810704827</v>
      </c>
    </row>
    <row r="46" spans="1:4" ht="15.75">
      <c r="A46" s="76">
        <f t="shared" si="3"/>
        <v>28</v>
      </c>
      <c r="B46" s="97" t="s">
        <v>144</v>
      </c>
      <c r="C46" s="80">
        <v>16000</v>
      </c>
      <c r="D46" s="99">
        <f t="shared" si="2"/>
        <v>0.010004527924281931</v>
      </c>
    </row>
    <row r="47" spans="1:4" ht="15.75">
      <c r="A47" s="76">
        <f t="shared" si="3"/>
        <v>29</v>
      </c>
      <c r="B47" s="97" t="s">
        <v>145</v>
      </c>
      <c r="C47" s="80">
        <v>47314</v>
      </c>
      <c r="D47" s="99">
        <f t="shared" si="2"/>
        <v>0.029584639638092203</v>
      </c>
    </row>
    <row r="48" spans="1:4" ht="15.75" customHeight="1">
      <c r="A48" s="76">
        <f t="shared" si="3"/>
        <v>30</v>
      </c>
      <c r="B48" s="97" t="s">
        <v>146</v>
      </c>
      <c r="C48" s="80">
        <v>8000</v>
      </c>
      <c r="D48" s="99">
        <f t="shared" si="2"/>
        <v>0.005002263962140966</v>
      </c>
    </row>
    <row r="49" spans="1:4" ht="15.75" customHeight="1">
      <c r="A49" s="76">
        <f t="shared" si="3"/>
        <v>31</v>
      </c>
      <c r="B49" s="97" t="s">
        <v>147</v>
      </c>
      <c r="C49" s="80">
        <v>72000</v>
      </c>
      <c r="D49" s="99">
        <f t="shared" si="2"/>
        <v>0.04502037565926869</v>
      </c>
    </row>
    <row r="50" spans="1:4" ht="15.75" customHeight="1">
      <c r="A50" s="76">
        <f t="shared" si="3"/>
        <v>32</v>
      </c>
      <c r="B50" s="97" t="s">
        <v>148</v>
      </c>
      <c r="C50" s="80">
        <v>128000</v>
      </c>
      <c r="D50" s="99">
        <f t="shared" si="2"/>
        <v>0.08003622339425545</v>
      </c>
    </row>
    <row r="51" spans="1:4" ht="15.75" customHeight="1">
      <c r="A51" s="76">
        <f t="shared" si="3"/>
        <v>33</v>
      </c>
      <c r="B51" s="97" t="s">
        <v>149</v>
      </c>
      <c r="C51" s="80">
        <v>272000</v>
      </c>
      <c r="D51" s="99">
        <f t="shared" si="2"/>
        <v>0.17007697471279282</v>
      </c>
    </row>
    <row r="52" spans="1:4" ht="15.75" customHeight="1">
      <c r="A52" s="76">
        <f t="shared" si="3"/>
        <v>34</v>
      </c>
      <c r="B52" s="97" t="s">
        <v>150</v>
      </c>
      <c r="C52" s="80">
        <v>325540</v>
      </c>
      <c r="D52" s="99">
        <f t="shared" si="2"/>
        <v>0.20355462627942122</v>
      </c>
    </row>
    <row r="53" spans="1:4" ht="15.75" customHeight="1">
      <c r="A53" s="76">
        <f t="shared" si="3"/>
        <v>35</v>
      </c>
      <c r="B53" s="97" t="s">
        <v>151</v>
      </c>
      <c r="C53" s="80">
        <v>150000</v>
      </c>
      <c r="D53" s="99">
        <f t="shared" si="2"/>
        <v>0.0937924492901431</v>
      </c>
    </row>
    <row r="54" spans="1:4" ht="15.75" customHeight="1">
      <c r="A54" s="76">
        <f t="shared" si="3"/>
        <v>36</v>
      </c>
      <c r="B54" s="97" t="s">
        <v>152</v>
      </c>
      <c r="C54" s="80">
        <v>88000</v>
      </c>
      <c r="D54" s="99">
        <f t="shared" si="2"/>
        <v>0.05502490358355062</v>
      </c>
    </row>
    <row r="55" spans="1:4" ht="15.75" customHeight="1">
      <c r="A55" s="76">
        <f t="shared" si="3"/>
        <v>37</v>
      </c>
      <c r="B55" s="97" t="s">
        <v>153</v>
      </c>
      <c r="C55" s="80">
        <v>196800</v>
      </c>
      <c r="D55" s="99">
        <f t="shared" si="2"/>
        <v>0.12305569346866775</v>
      </c>
    </row>
    <row r="56" spans="1:4" ht="15.75" customHeight="1">
      <c r="A56" s="76">
        <f t="shared" si="3"/>
        <v>38</v>
      </c>
      <c r="B56" s="97" t="s">
        <v>154</v>
      </c>
      <c r="C56" s="80">
        <v>400000</v>
      </c>
      <c r="D56" s="99">
        <f t="shared" si="2"/>
        <v>0.2501131981070483</v>
      </c>
    </row>
    <row r="57" spans="1:4" ht="15.75" customHeight="1">
      <c r="A57" s="76">
        <f t="shared" si="3"/>
        <v>39</v>
      </c>
      <c r="B57" s="97" t="s">
        <v>155</v>
      </c>
      <c r="C57" s="80">
        <v>200000</v>
      </c>
      <c r="D57" s="99">
        <f t="shared" si="2"/>
        <v>0.12505659905352415</v>
      </c>
    </row>
    <row r="58" spans="1:4" ht="15.75" customHeight="1">
      <c r="A58" s="76">
        <f t="shared" si="3"/>
        <v>40</v>
      </c>
      <c r="B58" s="97" t="s">
        <v>156</v>
      </c>
      <c r="C58" s="80">
        <v>150000</v>
      </c>
      <c r="D58" s="99">
        <f t="shared" si="2"/>
        <v>0.0937924492901431</v>
      </c>
    </row>
    <row r="59" spans="1:4" ht="15.75" customHeight="1">
      <c r="A59" s="76">
        <f t="shared" si="3"/>
        <v>41</v>
      </c>
      <c r="B59" s="97" t="s">
        <v>157</v>
      </c>
      <c r="C59" s="80">
        <v>800000</v>
      </c>
      <c r="D59" s="99">
        <f t="shared" si="2"/>
        <v>0.5002263962140966</v>
      </c>
    </row>
    <row r="60" spans="1:4" ht="15.75" customHeight="1">
      <c r="A60" s="76">
        <f t="shared" si="3"/>
        <v>42</v>
      </c>
      <c r="B60" s="97" t="s">
        <v>158</v>
      </c>
      <c r="C60" s="80">
        <v>196800</v>
      </c>
      <c r="D60" s="99">
        <f t="shared" si="2"/>
        <v>0.12305569346866775</v>
      </c>
    </row>
    <row r="61" spans="1:4" ht="15.75" customHeight="1">
      <c r="A61" s="76">
        <f t="shared" si="3"/>
        <v>43</v>
      </c>
      <c r="B61" s="97" t="s">
        <v>159</v>
      </c>
      <c r="C61" s="80">
        <v>262400</v>
      </c>
      <c r="D61" s="99">
        <f t="shared" si="2"/>
        <v>0.16407425795822367</v>
      </c>
    </row>
    <row r="62" spans="1:4" ht="15.75" customHeight="1">
      <c r="A62" s="76">
        <f t="shared" si="3"/>
        <v>44</v>
      </c>
      <c r="B62" s="97" t="s">
        <v>160</v>
      </c>
      <c r="C62" s="80">
        <v>200000</v>
      </c>
      <c r="D62" s="99">
        <f t="shared" si="2"/>
        <v>0.12505659905352415</v>
      </c>
    </row>
    <row r="63" spans="1:4" ht="15.75" customHeight="1">
      <c r="A63" s="76">
        <f t="shared" si="3"/>
        <v>45</v>
      </c>
      <c r="B63" s="97" t="s">
        <v>161</v>
      </c>
      <c r="C63" s="80">
        <v>531000</v>
      </c>
      <c r="D63" s="99">
        <f t="shared" si="2"/>
        <v>0.33202527048710656</v>
      </c>
    </row>
    <row r="64" spans="1:4" ht="15.75" customHeight="1">
      <c r="A64" s="76">
        <f t="shared" si="3"/>
        <v>46</v>
      </c>
      <c r="B64" s="97" t="s">
        <v>162</v>
      </c>
      <c r="C64" s="80">
        <v>700000</v>
      </c>
      <c r="D64" s="99">
        <f t="shared" si="2"/>
        <v>0.4376980966873345</v>
      </c>
    </row>
    <row r="65" spans="1:4" ht="15.75" customHeight="1">
      <c r="A65" s="76">
        <f t="shared" si="3"/>
        <v>47</v>
      </c>
      <c r="B65" s="97" t="s">
        <v>163</v>
      </c>
      <c r="C65" s="80">
        <v>1600000</v>
      </c>
      <c r="D65" s="99">
        <f t="shared" si="2"/>
        <v>1.0004527924281932</v>
      </c>
    </row>
    <row r="66" spans="1:4" ht="15.75" customHeight="1" thickBot="1">
      <c r="A66" s="128">
        <f t="shared" si="3"/>
        <v>48</v>
      </c>
      <c r="B66" s="129" t="s">
        <v>164</v>
      </c>
      <c r="C66" s="130">
        <v>1600000</v>
      </c>
      <c r="D66" s="131">
        <f t="shared" si="2"/>
        <v>1.0004527924281932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4">
    <mergeCell ref="B1:D1"/>
    <mergeCell ref="B2:D2"/>
    <mergeCell ref="B15:D15"/>
    <mergeCell ref="A18:D18"/>
  </mergeCells>
  <printOptions/>
  <pageMargins left="0.75" right="0.75" top="0.73" bottom="0.5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workbookViewId="0" topLeftCell="A1">
      <pane ySplit="4" topLeftCell="BM5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7.7109375" style="25" bestFit="1" customWidth="1"/>
    <col min="2" max="2" width="52.28125" style="26" customWidth="1"/>
    <col min="3" max="3" width="28.00390625" style="26" customWidth="1"/>
    <col min="4" max="4" width="27.57421875" style="26" customWidth="1"/>
    <col min="5" max="16384" width="0" style="10" hidden="1" customWidth="1"/>
  </cols>
  <sheetData>
    <row r="1" spans="1:4" ht="15.75">
      <c r="A1" s="11" t="s">
        <v>53</v>
      </c>
      <c r="B1" s="172" t="s">
        <v>51</v>
      </c>
      <c r="C1" s="172"/>
      <c r="D1" s="172"/>
    </row>
    <row r="2" spans="1:4" ht="15.75">
      <c r="A2" s="12"/>
      <c r="B2" s="172" t="s">
        <v>54</v>
      </c>
      <c r="C2" s="172"/>
      <c r="D2" s="172"/>
    </row>
    <row r="3" spans="1:4" ht="16.5" thickBot="1">
      <c r="A3" s="12"/>
      <c r="B3" s="10"/>
      <c r="C3" s="10"/>
      <c r="D3" s="10"/>
    </row>
    <row r="4" spans="1:4" ht="51.75" thickBot="1">
      <c r="A4" s="21" t="s">
        <v>45</v>
      </c>
      <c r="B4" s="22" t="s">
        <v>46</v>
      </c>
      <c r="C4" s="35" t="s">
        <v>47</v>
      </c>
      <c r="D4" s="31" t="s">
        <v>48</v>
      </c>
    </row>
    <row r="5" spans="1:4" ht="15.75">
      <c r="A5" s="37">
        <v>1</v>
      </c>
      <c r="B5" s="40" t="s">
        <v>101</v>
      </c>
      <c r="C5" s="43">
        <v>4465160</v>
      </c>
      <c r="D5" s="46">
        <f>C5/159927586*100</f>
        <v>2.791988619149169</v>
      </c>
    </row>
    <row r="6" spans="1:4" ht="15.75">
      <c r="A6" s="38">
        <v>2</v>
      </c>
      <c r="B6" s="41" t="s">
        <v>102</v>
      </c>
      <c r="C6" s="44">
        <v>3225770</v>
      </c>
      <c r="D6" s="33">
        <f>C6/159927586*100</f>
        <v>2.0170191276444327</v>
      </c>
    </row>
    <row r="7" spans="1:4" ht="16.5" thickBot="1">
      <c r="A7" s="39">
        <v>3</v>
      </c>
      <c r="B7" s="42" t="s">
        <v>105</v>
      </c>
      <c r="C7" s="45">
        <v>2264000</v>
      </c>
      <c r="D7" s="47">
        <f>C7/159927586*100</f>
        <v>1.4156407012858931</v>
      </c>
    </row>
    <row r="8" spans="1:4" ht="16.5" thickBot="1">
      <c r="A8" s="170" t="s">
        <v>49</v>
      </c>
      <c r="B8" s="171"/>
      <c r="C8" s="108">
        <f>SUM(C5:C7)</f>
        <v>9954930</v>
      </c>
      <c r="D8" s="48">
        <f>SUM(D5:D7)</f>
        <v>6.2246484480794955</v>
      </c>
    </row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</sheetData>
  <mergeCells count="3">
    <mergeCell ref="A8:B8"/>
    <mergeCell ref="B1:D1"/>
    <mergeCell ref="B2:D2"/>
  </mergeCells>
  <conditionalFormatting sqref="D5:D7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 zeroHeight="1"/>
  <cols>
    <col min="1" max="1" width="9.140625" style="12" customWidth="1"/>
    <col min="2" max="2" width="51.140625" style="10" customWidth="1"/>
    <col min="3" max="3" width="28.7109375" style="10" customWidth="1"/>
    <col min="4" max="4" width="29.28125" style="10" customWidth="1"/>
    <col min="5" max="16384" width="0" style="10" hidden="1" customWidth="1"/>
  </cols>
  <sheetData>
    <row r="1" spans="1:4" ht="15.75">
      <c r="A1" s="11" t="s">
        <v>55</v>
      </c>
      <c r="B1" s="175" t="s">
        <v>56</v>
      </c>
      <c r="C1" s="175"/>
      <c r="D1" s="175"/>
    </row>
    <row r="2" ht="16.5" thickBot="1"/>
    <row r="3" spans="1:4" ht="55.5" customHeight="1" thickBot="1">
      <c r="A3" s="19" t="s">
        <v>45</v>
      </c>
      <c r="B3" s="20" t="s">
        <v>46</v>
      </c>
      <c r="C3" s="32" t="s">
        <v>57</v>
      </c>
      <c r="D3" s="31" t="s">
        <v>58</v>
      </c>
    </row>
    <row r="4" spans="1:4" ht="15.75">
      <c r="A4" s="50">
        <v>1</v>
      </c>
      <c r="B4" s="51" t="s">
        <v>100</v>
      </c>
      <c r="C4" s="49" t="s">
        <v>100</v>
      </c>
      <c r="D4" s="49" t="s">
        <v>100</v>
      </c>
    </row>
    <row r="5" spans="1:4" ht="16.5" thickBot="1">
      <c r="A5" s="173" t="s">
        <v>49</v>
      </c>
      <c r="B5" s="174"/>
      <c r="C5" s="36">
        <f>SUM(C4:C4)</f>
        <v>0</v>
      </c>
      <c r="D5" s="34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 zeroHeight="1"/>
  <cols>
    <col min="1" max="1" width="9.140625" style="12" customWidth="1"/>
    <col min="2" max="2" width="25.8515625" style="10" bestFit="1" customWidth="1"/>
    <col min="3" max="3" width="19.00390625" style="10" bestFit="1" customWidth="1"/>
    <col min="4" max="4" width="24.28125" style="10" bestFit="1" customWidth="1"/>
    <col min="5" max="5" width="37.421875" style="10" customWidth="1"/>
    <col min="6" max="16384" width="0" style="10" hidden="1" customWidth="1"/>
  </cols>
  <sheetData>
    <row r="1" spans="1:5" ht="15.75">
      <c r="A1" s="11" t="s">
        <v>59</v>
      </c>
      <c r="B1" s="175" t="s">
        <v>60</v>
      </c>
      <c r="C1" s="175"/>
      <c r="D1" s="175"/>
      <c r="E1" s="175"/>
    </row>
    <row r="2" ht="16.5" thickBot="1"/>
    <row r="3" spans="1:5" ht="96.75" customHeight="1" thickBot="1">
      <c r="A3" s="19" t="s">
        <v>45</v>
      </c>
      <c r="B3" s="27" t="s">
        <v>61</v>
      </c>
      <c r="C3" s="29" t="s">
        <v>64</v>
      </c>
      <c r="D3" s="142" t="s">
        <v>62</v>
      </c>
      <c r="E3" s="31" t="s">
        <v>63</v>
      </c>
    </row>
    <row r="4" spans="1:5" ht="15.75">
      <c r="A4" s="49">
        <v>1</v>
      </c>
      <c r="B4" s="143" t="s">
        <v>100</v>
      </c>
      <c r="C4" s="49" t="s">
        <v>100</v>
      </c>
      <c r="D4" s="132" t="s">
        <v>100</v>
      </c>
      <c r="E4" s="139" t="s">
        <v>100</v>
      </c>
    </row>
    <row r="5" spans="1:5" ht="16.5" thickBot="1">
      <c r="A5" s="145"/>
      <c r="B5" s="144"/>
      <c r="C5" s="138"/>
      <c r="D5" s="85"/>
      <c r="E5" s="140"/>
    </row>
    <row r="6" spans="1:5" ht="16.5" thickBot="1">
      <c r="A6" s="176" t="s">
        <v>49</v>
      </c>
      <c r="B6" s="177"/>
      <c r="C6" s="36">
        <f>SUM(C4:C5)</f>
        <v>0</v>
      </c>
      <c r="D6" s="92">
        <f>SUM(D4:D5)</f>
        <v>0</v>
      </c>
      <c r="E6" s="34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4" topLeftCell="BM5" activePane="bottomLeft" state="frozen"/>
      <selection pane="topLeft" activeCell="A1" sqref="A1"/>
      <selection pane="bottomLeft" activeCell="D11" sqref="D11"/>
    </sheetView>
  </sheetViews>
  <sheetFormatPr defaultColWidth="9.140625" defaultRowHeight="12.75" zeroHeight="1"/>
  <cols>
    <col min="1" max="1" width="8.57421875" style="12" customWidth="1"/>
    <col min="2" max="2" width="14.421875" style="10" customWidth="1"/>
    <col min="3" max="3" width="17.8515625" style="10" customWidth="1"/>
    <col min="4" max="4" width="17.00390625" style="10" customWidth="1"/>
    <col min="5" max="5" width="31.7109375" style="10" customWidth="1"/>
    <col min="6" max="16384" width="0" style="10" hidden="1" customWidth="1"/>
  </cols>
  <sheetData>
    <row r="1" spans="1:5" ht="15.75">
      <c r="A1" s="11" t="s">
        <v>65</v>
      </c>
      <c r="B1" s="172" t="s">
        <v>66</v>
      </c>
      <c r="C1" s="172"/>
      <c r="D1" s="172"/>
      <c r="E1" s="172"/>
    </row>
    <row r="2" spans="2:5" ht="15.75">
      <c r="B2" s="172" t="s">
        <v>67</v>
      </c>
      <c r="C2" s="172"/>
      <c r="D2" s="172"/>
      <c r="E2" s="172"/>
    </row>
    <row r="3" ht="16.5" thickBot="1"/>
    <row r="4" spans="1:5" ht="64.5" thickBot="1">
      <c r="A4" s="24" t="s">
        <v>45</v>
      </c>
      <c r="B4" s="23" t="s">
        <v>68</v>
      </c>
      <c r="C4" s="23" t="s">
        <v>61</v>
      </c>
      <c r="D4" s="23" t="s">
        <v>69</v>
      </c>
      <c r="E4" s="23" t="s">
        <v>63</v>
      </c>
    </row>
    <row r="5" spans="1:5" ht="15.75">
      <c r="A5" s="49">
        <v>1</v>
      </c>
      <c r="B5" s="49" t="s">
        <v>100</v>
      </c>
      <c r="C5" s="135" t="s">
        <v>100</v>
      </c>
      <c r="D5" s="49" t="s">
        <v>100</v>
      </c>
      <c r="E5" s="139" t="s">
        <v>100</v>
      </c>
    </row>
    <row r="6" spans="1:5" ht="15.75">
      <c r="A6" s="138"/>
      <c r="B6" s="133"/>
      <c r="C6" s="136"/>
      <c r="D6" s="138"/>
      <c r="E6" s="140"/>
    </row>
    <row r="7" spans="1:5" ht="16.5" thickBot="1">
      <c r="A7" s="141" t="s">
        <v>49</v>
      </c>
      <c r="B7" s="134"/>
      <c r="C7" s="137"/>
      <c r="D7" s="36">
        <f>SUM(D5:D6)</f>
        <v>0</v>
      </c>
      <c r="E7" s="34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vishal.singh</cp:lastModifiedBy>
  <cp:lastPrinted>2006-10-24T04:24:53Z</cp:lastPrinted>
  <dcterms:created xsi:type="dcterms:W3CDTF">2006-04-20T04:05:11Z</dcterms:created>
  <dcterms:modified xsi:type="dcterms:W3CDTF">2006-10-24T05:28:24Z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-1677598188</vt:i4>
  </property>
  <property fmtid="{D5CDD505-2E9C-101B-9397-08002B2CF9AE}" pid="6" name="_EmailSubject">
    <vt:lpwstr/>
  </property>
  <property fmtid="{D5CDD505-2E9C-101B-9397-08002B2CF9AE}" pid="7" name="_AuthorEmail">
    <vt:lpwstr>parmod@asahiindia.com</vt:lpwstr>
  </property>
  <property fmtid="{D5CDD505-2E9C-101B-9397-08002B2CF9AE}" pid="8" name="_AuthorEmailDisplayName">
    <vt:lpwstr>Parmod Kumar</vt:lpwstr>
  </property>
  <property fmtid="{D5CDD505-2E9C-101B-9397-08002B2CF9AE}" pid="9" name="_PreviousAdHocReviewCycleID">
    <vt:i4>725750820</vt:i4>
  </property>
  <property fmtid="{D5CDD505-2E9C-101B-9397-08002B2CF9AE}" pid="10" name="_ReviewingToolsShownOnce">
    <vt:lpwstr/>
  </property>
</Properties>
</file>