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1">'Pro &amp; Pro Group'!$A$1:$AT$63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<sst xmlns="http://schemas.openxmlformats.org/spreadsheetml/2006/main" count="238" uniqueCount="188">
  <si>
    <t>Total shareholding as a percentage of total number of shares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</si>
  <si>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</si>
  <si>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</si>
  <si>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</si>
  <si>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</si>
  <si>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</si>
  <si>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</si>
  <si>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</si>
  <si>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</si>
  <si>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</si>
  <si>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</si>
  <si>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</si>
  <si>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</si>
  <si>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</si>
  <si>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</si>
  <si>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</si>
  <si>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</si>
  <si>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</si>
  <si>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</si>
  <si>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</si>
  <si>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</si>
  <si>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</si>
  <si>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</si>
  <si>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</si>
  <si>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</si>
  <si>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</si>
  <si>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</si>
  <si>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</si>
  <si>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</si>
  <si>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</si>
  <si>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</si>
  <si>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</si>
  <si>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</si>
  <si>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</si>
  <si>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</si>
  <si>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</si>
  <si>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</si>
  <si>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</si>
  <si>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</si>
  <si>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</si>
  <si>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</si>
  <si>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</si>
  <si>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</si>
  <si>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</si>
  <si>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</si>
  <si>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</si>
  <si>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</si>
  <si>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</si>
  <si>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</si>
  <si>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</si>
  <si>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</si>
  <si>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</si>
  <si>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</si>
  <si>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</si>
  <si>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</si>
  <si>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</si>
  <si>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</si>
  <si>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</si>
  <si>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</si>
  <si>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</si>
  <si>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</si>
  <si>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</si>
  <si>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</si>
  <si>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</si>
  <si>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</si>
  <si>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</si>
  <si>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</si>
  <si>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</si>
  <si>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</si>
  <si>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</si>
  <si>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</si>
  <si>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</si>
  <si>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</si>
  <si>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</si>
  <si>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</si>
  <si>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</si>
  <si>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</si>
  <si>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</si>
  <si>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</si>
  <si>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</si>
  <si>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</si>
  <si>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</si>
  <si>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</si>
  <si>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</si>
  <si>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</si>
  <si>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</si>
  <si>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Director &amp; Relatives ( Not in contrl of the Company)</t>
  </si>
  <si>
    <t>NRI's/ OCB</t>
  </si>
  <si>
    <t>ASAHI INDIA GLASS LTD.</t>
  </si>
  <si>
    <t>B M LABROO</t>
  </si>
  <si>
    <t>SANJAY LABROO</t>
  </si>
  <si>
    <t>NIL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</si>
  <si>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</si>
  <si>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</si>
  <si>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</si>
  <si>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</si>
  <si>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</si>
  <si>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</si>
  <si>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</si>
  <si>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</si>
  <si>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</si>
  <si>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</si>
  <si>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</si>
  <si>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</si>
  <si>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</si>
  <si>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</si>
  <si>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RELIANCE CAPITAL TRUSTEE CO. LTD. - A/C</t>
  </si>
  <si>
    <t>RELIANCE TAX SAVER (ELSS) FUND</t>
  </si>
  <si>
    <t>MARUTI SUZUKI INDIA LIMITED</t>
  </si>
  <si>
    <t xml:space="preserve">Any Other </t>
  </si>
  <si>
    <t>Trusts</t>
  </si>
  <si>
    <t>(c-iii)</t>
  </si>
  <si>
    <t>AJAY LABROO</t>
  </si>
  <si>
    <t>ANEESHA LABROO</t>
  </si>
  <si>
    <t>KANTA LABROO</t>
  </si>
  <si>
    <t>KESHUB MAHINDRA</t>
  </si>
  <si>
    <t>LEENA S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</si>
  <si>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</si>
  <si>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</si>
  <si>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</si>
  <si>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</si>
  <si>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</si>
  <si>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</si>
  <si>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</si>
  <si>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</si>
  <si>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</si>
  <si>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</si>
  <si>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</si>
  <si>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</si>
  <si>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</si>
  <si>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</si>
  <si>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</si>
  <si>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</si>
  <si>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</si>
  <si>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</si>
  <si>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</si>
  <si>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</si>
  <si>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</si>
  <si>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</si>
  <si>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</si>
  <si>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</si>
  <si>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</si>
  <si>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</si>
  <si>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</si>
  <si>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</si>
  <si>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PYARE LAL SAFAYA</t>
  </si>
  <si>
    <t>ABHINAV AGARWAL U/G SABINA AGARWAL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</si>
  <si>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</si>
  <si>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</si>
  <si>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</si>
  <si>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</si>
  <si>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</si>
  <si>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</si>
  <si>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</si>
  <si>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SHASHI PALAMAND</t>
  </si>
  <si>
    <t>SURYANARAYANA RAO PALAMAND</t>
  </si>
  <si>
    <t>DETAILS OF RELATIVES/ ASSOCIATES OF LABROO FAMILY</t>
  </si>
  <si>
    <t>TANYA KUMAR</t>
  </si>
  <si>
    <t>BLUEMOON SECURITIES PRIVATE LIMITED</t>
  </si>
  <si>
    <t>SHANKAR RESOURCES PRIVATE  LIMITED</t>
  </si>
  <si>
    <t>Shares pledged or otherwise encumbered</t>
  </si>
  <si>
    <t>N.A.</t>
  </si>
  <si>
    <t>No. of shares encumbered</t>
  </si>
  <si>
    <t xml:space="preserve">No. of shares pledged </t>
  </si>
  <si>
    <t>Category 
code                                     (I)</t>
  </si>
  <si>
    <t>Category of 
Shareholder                                                       (II)</t>
  </si>
  <si>
    <t>Number of 
Shareholders                         (III)</t>
  </si>
  <si>
    <t>Total number 
of  shares                     (IV)</t>
  </si>
  <si>
    <t>As a percentage of (A+B+C)                       (VII)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</si>
  <si>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 xml:space="preserve">                         (VI)</t>
    </r>
  </si>
  <si>
    <t>Number of shares held in dematerialized form                                             (V)</t>
  </si>
  <si>
    <t xml:space="preserve">No. of shares encumbered         </t>
  </si>
  <si>
    <t xml:space="preserve">No. of shares pledged                     </t>
  </si>
  <si>
    <t>Total                                        (VIII)</t>
  </si>
  <si>
    <t>As a percentage                      (IX)= (VIII)/(IV)*100</t>
  </si>
  <si>
    <t xml:space="preserve">* encumbered shares towards margin which form part of the escrow account of the brokers     </t>
  </si>
  <si>
    <t>Individuals/ Hindu Undivided Family</t>
  </si>
  <si>
    <t>JASHWANTLAL SHANTILAL SHAH</t>
  </si>
  <si>
    <t>BHARAT ROY KAPUR</t>
  </si>
  <si>
    <t>TRUPTI PETROLEUMS PRIVATE LIMITED</t>
  </si>
  <si>
    <t>(I)</t>
  </si>
  <si>
    <t>(II)</t>
  </si>
  <si>
    <t>(III)</t>
  </si>
  <si>
    <t>(IV)</t>
  </si>
  <si>
    <t>Total  (V)</t>
  </si>
  <si>
    <t>As a Percentage (VI)=(V)/(III)*100</t>
  </si>
  <si>
    <t>As a percentage of total no. of shares(VII)</t>
  </si>
  <si>
    <t>30th June, 2010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</si>
</sst>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;\(0.0\)"/>
    <numFmt numFmtId="180" formatCode="0.000_);\(0.000\)"/>
    <numFmt numFmtId="181" formatCode="#,##0.000"/>
    <numFmt numFmtId="182" formatCode="#,##0.0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2" fontId="1" fillId="0" borderId="12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vertical="top"/>
      <protection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vertical="top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2" fontId="2" fillId="0" borderId="26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6" fillId="33" borderId="19" xfId="0" applyNumberFormat="1" applyFont="1" applyFill="1" applyBorder="1" applyAlignment="1" applyProtection="1">
      <alignment horizontal="center" vertical="top" wrapText="1"/>
      <protection/>
    </xf>
    <xf numFmtId="2" fontId="2" fillId="0" borderId="19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69" fontId="1" fillId="0" borderId="33" xfId="0" applyNumberFormat="1" applyFont="1" applyBorder="1" applyAlignment="1">
      <alignment horizontal="center"/>
    </xf>
    <xf numFmtId="0" fontId="4" fillId="0" borderId="34" xfId="0" applyFont="1" applyBorder="1" applyAlignment="1" applyProtection="1">
      <alignment/>
      <protection/>
    </xf>
    <xf numFmtId="169" fontId="1" fillId="0" borderId="27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2" fontId="2" fillId="0" borderId="36" xfId="0" applyNumberFormat="1" applyFont="1" applyBorder="1" applyAlignment="1" applyProtection="1">
      <alignment horizontal="center"/>
      <protection/>
    </xf>
    <xf numFmtId="2" fontId="2" fillId="0" borderId="37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 horizontal="center" vertical="top" wrapText="1"/>
      <protection/>
    </xf>
    <xf numFmtId="0" fontId="8" fillId="33" borderId="38" xfId="0" applyFont="1" applyFill="1" applyBorder="1" applyAlignment="1" applyProtection="1">
      <alignment horizontal="center" vertical="top" wrapText="1"/>
      <protection/>
    </xf>
    <xf numFmtId="0" fontId="8" fillId="33" borderId="38" xfId="0" applyFont="1" applyFill="1" applyBorder="1" applyAlignment="1" applyProtection="1">
      <alignment horizontal="center" vertical="top" wrapText="1"/>
      <protection locked="0"/>
    </xf>
    <xf numFmtId="0" fontId="1" fillId="33" borderId="3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top" wrapText="1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28" xfId="0" applyNumberFormat="1" applyFont="1" applyBorder="1" applyAlignment="1" applyProtection="1">
      <alignment horizontal="center"/>
      <protection/>
    </xf>
    <xf numFmtId="170" fontId="1" fillId="0" borderId="40" xfId="0" applyNumberFormat="1" applyFont="1" applyBorder="1" applyAlignment="1">
      <alignment horizontal="left"/>
    </xf>
    <xf numFmtId="170" fontId="1" fillId="0" borderId="27" xfId="0" applyNumberFormat="1" applyFont="1" applyBorder="1" applyAlignment="1">
      <alignment horizontal="center"/>
    </xf>
    <xf numFmtId="170" fontId="1" fillId="0" borderId="33" xfId="0" applyNumberFormat="1" applyFont="1" applyBorder="1" applyAlignment="1">
      <alignment horizontal="center"/>
    </xf>
    <xf numFmtId="0" fontId="1" fillId="0" borderId="41" xfId="0" applyFont="1" applyBorder="1" applyAlignment="1" applyProtection="1">
      <alignment horizontal="center"/>
      <protection/>
    </xf>
    <xf numFmtId="0" fontId="2" fillId="0" borderId="42" xfId="0" applyFont="1" applyBorder="1" applyAlignment="1">
      <alignment horizontal="left"/>
    </xf>
    <xf numFmtId="1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6" fillId="0" borderId="38" xfId="0" applyFont="1" applyFill="1" applyBorder="1" applyAlignment="1" applyProtection="1">
      <alignment horizontal="center" vertical="top" wrapText="1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 vertical="top" wrapText="1"/>
      <protection/>
    </xf>
    <xf numFmtId="0" fontId="8" fillId="0" borderId="38" xfId="0" applyFont="1" applyFill="1" applyBorder="1" applyAlignment="1" applyProtection="1">
      <alignment horizontal="center" vertical="top" wrapText="1"/>
      <protection locked="0"/>
    </xf>
    <xf numFmtId="2" fontId="2" fillId="0" borderId="19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3" fontId="2" fillId="0" borderId="30" xfId="0" applyNumberFormat="1" applyFont="1" applyBorder="1" applyAlignment="1" applyProtection="1">
      <alignment horizontal="center"/>
      <protection/>
    </xf>
    <xf numFmtId="2" fontId="2" fillId="0" borderId="43" xfId="0" applyNumberFormat="1" applyFont="1" applyBorder="1" applyAlignment="1" applyProtection="1">
      <alignment horizontal="center"/>
      <protection/>
    </xf>
    <xf numFmtId="0" fontId="1" fillId="0" borderId="38" xfId="0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169" fontId="2" fillId="0" borderId="0" xfId="0" applyNumberFormat="1" applyFont="1" applyAlignment="1" applyProtection="1">
      <alignment horizontal="center"/>
      <protection/>
    </xf>
    <xf numFmtId="170" fontId="1" fillId="0" borderId="27" xfId="0" applyNumberFormat="1" applyFont="1" applyBorder="1" applyAlignment="1">
      <alignment horizontal="left"/>
    </xf>
    <xf numFmtId="170" fontId="1" fillId="0" borderId="26" xfId="0" applyNumberFormat="1" applyFont="1" applyBorder="1" applyAlignment="1">
      <alignment horizontal="left"/>
    </xf>
    <xf numFmtId="170" fontId="1" fillId="0" borderId="33" xfId="0" applyNumberFormat="1" applyFont="1" applyBorder="1" applyAlignment="1">
      <alignment horizontal="left"/>
    </xf>
    <xf numFmtId="169" fontId="1" fillId="0" borderId="26" xfId="0" applyNumberFormat="1" applyFont="1" applyBorder="1" applyAlignment="1">
      <alignment horizontal="center"/>
    </xf>
    <xf numFmtId="170" fontId="1" fillId="0" borderId="26" xfId="0" applyNumberFormat="1" applyFont="1" applyBorder="1" applyAlignment="1">
      <alignment horizontal="center"/>
    </xf>
    <xf numFmtId="170" fontId="1" fillId="0" borderId="33" xfId="0" applyNumberFormat="1" applyFont="1" applyFill="1" applyBorder="1" applyAlignment="1">
      <alignment horizontal="left"/>
    </xf>
    <xf numFmtId="169" fontId="1" fillId="0" borderId="33" xfId="0" applyNumberFormat="1" applyFont="1" applyFill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1" fontId="2" fillId="0" borderId="44" xfId="0" applyNumberFormat="1" applyFont="1" applyBorder="1" applyAlignment="1" applyProtection="1">
      <alignment horizontal="center"/>
      <protection/>
    </xf>
    <xf numFmtId="2" fontId="1" fillId="0" borderId="45" xfId="0" applyNumberFormat="1" applyFont="1" applyBorder="1" applyAlignment="1" applyProtection="1">
      <alignment horizontal="center"/>
      <protection/>
    </xf>
    <xf numFmtId="2" fontId="6" fillId="33" borderId="18" xfId="0" applyNumberFormat="1" applyFont="1" applyFill="1" applyBorder="1" applyAlignment="1" applyProtection="1">
      <alignment horizontal="center" vertical="top" wrapText="1"/>
      <protection/>
    </xf>
    <xf numFmtId="2" fontId="1" fillId="0" borderId="18" xfId="0" applyNumberFormat="1" applyFont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/>
      <protection/>
    </xf>
    <xf numFmtId="2" fontId="2" fillId="0" borderId="18" xfId="0" applyNumberFormat="1" applyFont="1" applyFill="1" applyBorder="1" applyAlignment="1" applyProtection="1">
      <alignment horizontal="center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/>
      <protection/>
    </xf>
    <xf numFmtId="2" fontId="2" fillId="0" borderId="46" xfId="0" applyNumberFormat="1" applyFont="1" applyBorder="1" applyAlignment="1" applyProtection="1">
      <alignment horizontal="center"/>
      <protection/>
    </xf>
    <xf numFmtId="1" fontId="2" fillId="0" borderId="45" xfId="0" applyNumberFormat="1" applyFont="1" applyBorder="1" applyAlignment="1" applyProtection="1">
      <alignment horizontal="center"/>
      <protection/>
    </xf>
    <xf numFmtId="1" fontId="2" fillId="0" borderId="25" xfId="0" applyNumberFormat="1" applyFont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2" fontId="2" fillId="0" borderId="28" xfId="0" applyNumberFormat="1" applyFont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1" fontId="1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Border="1" applyAlignment="1" applyProtection="1">
      <alignment horizontal="center"/>
      <protection/>
    </xf>
    <xf numFmtId="169" fontId="1" fillId="0" borderId="48" xfId="0" applyNumberFormat="1" applyFont="1" applyBorder="1" applyAlignment="1">
      <alignment horizontal="center"/>
    </xf>
    <xf numFmtId="170" fontId="1" fillId="0" borderId="41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0" fontId="1" fillId="0" borderId="49" xfId="0" applyFont="1" applyBorder="1" applyAlignment="1" applyProtection="1">
      <alignment/>
      <protection/>
    </xf>
    <xf numFmtId="0" fontId="1" fillId="0" borderId="50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2" fontId="1" fillId="0" borderId="53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/>
      <protection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vertical="top" wrapText="1"/>
      <protection/>
    </xf>
    <xf numFmtId="0" fontId="8" fillId="0" borderId="33" xfId="0" applyFont="1" applyFill="1" applyBorder="1" applyAlignment="1" applyProtection="1">
      <alignment vertical="top" wrapText="1"/>
      <protection locked="0"/>
    </xf>
    <xf numFmtId="0" fontId="8" fillId="33" borderId="33" xfId="0" applyFont="1" applyFill="1" applyBorder="1" applyAlignment="1" applyProtection="1">
      <alignment vertical="top" wrapText="1"/>
      <protection/>
    </xf>
    <xf numFmtId="0" fontId="8" fillId="33" borderId="33" xfId="0" applyFont="1" applyFill="1" applyBorder="1" applyAlignment="1" applyProtection="1">
      <alignment vertical="top" wrapText="1"/>
      <protection locked="0"/>
    </xf>
    <xf numFmtId="0" fontId="1" fillId="0" borderId="33" xfId="0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2" fontId="1" fillId="0" borderId="55" xfId="0" applyNumberFormat="1" applyFont="1" applyBorder="1" applyAlignment="1" applyProtection="1">
      <alignment horizontal="center"/>
      <protection/>
    </xf>
    <xf numFmtId="2" fontId="6" fillId="33" borderId="40" xfId="0" applyNumberFormat="1" applyFont="1" applyFill="1" applyBorder="1" applyAlignment="1" applyProtection="1">
      <alignment horizontal="center" vertical="top" wrapText="1"/>
      <protection/>
    </xf>
    <xf numFmtId="2" fontId="1" fillId="0" borderId="40" xfId="0" applyNumberFormat="1" applyFont="1" applyBorder="1" applyAlignment="1" applyProtection="1">
      <alignment horizontal="center"/>
      <protection/>
    </xf>
    <xf numFmtId="2" fontId="1" fillId="0" borderId="40" xfId="0" applyNumberFormat="1" applyFont="1" applyFill="1" applyBorder="1" applyAlignment="1" applyProtection="1">
      <alignment horizontal="center"/>
      <protection/>
    </xf>
    <xf numFmtId="2" fontId="2" fillId="0" borderId="40" xfId="0" applyNumberFormat="1" applyFont="1" applyBorder="1" applyAlignment="1" applyProtection="1">
      <alignment horizontal="center"/>
      <protection/>
    </xf>
    <xf numFmtId="2" fontId="2" fillId="0" borderId="56" xfId="0" applyNumberFormat="1" applyFont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horizontal="center" vertical="center"/>
      <protection/>
    </xf>
    <xf numFmtId="170" fontId="1" fillId="0" borderId="55" xfId="0" applyNumberFormat="1" applyFont="1" applyBorder="1" applyAlignment="1">
      <alignment horizontal="left"/>
    </xf>
    <xf numFmtId="0" fontId="14" fillId="0" borderId="13" xfId="0" applyFont="1" applyBorder="1" applyAlignment="1" applyProtection="1">
      <alignment vertical="top" wrapText="1"/>
      <protection/>
    </xf>
    <xf numFmtId="0" fontId="8" fillId="33" borderId="57" xfId="0" applyFont="1" applyFill="1" applyBorder="1" applyAlignment="1" applyProtection="1">
      <alignment horizontal="center" vertical="top" wrapText="1"/>
      <protection/>
    </xf>
    <xf numFmtId="0" fontId="1" fillId="0" borderId="58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59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2" fontId="0" fillId="0" borderId="33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3" fontId="0" fillId="0" borderId="40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3" fontId="1" fillId="0" borderId="40" xfId="0" applyNumberFormat="1" applyFont="1" applyBorder="1" applyAlignment="1" applyProtection="1">
      <alignment horizontal="center"/>
      <protection/>
    </xf>
    <xf numFmtId="3" fontId="1" fillId="0" borderId="6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3" fillId="0" borderId="16" xfId="0" applyFont="1" applyBorder="1" applyAlignment="1">
      <alignment horizontal="center" vertical="center"/>
    </xf>
    <xf numFmtId="0" fontId="2" fillId="0" borderId="61" xfId="0" applyFont="1" applyBorder="1" applyAlignment="1">
      <alignment vertical="top"/>
    </xf>
    <xf numFmtId="169" fontId="1" fillId="0" borderId="6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1" fillId="0" borderId="31" xfId="0" applyNumberFormat="1" applyFont="1" applyBorder="1" applyAlignment="1">
      <alignment horizontal="center"/>
    </xf>
    <xf numFmtId="169" fontId="1" fillId="0" borderId="59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70" fontId="2" fillId="0" borderId="35" xfId="0" applyNumberFormat="1" applyFont="1" applyBorder="1" applyAlignment="1">
      <alignment horizontal="center"/>
    </xf>
    <xf numFmtId="2" fontId="2" fillId="0" borderId="63" xfId="0" applyNumberFormat="1" applyFont="1" applyBorder="1" applyAlignment="1">
      <alignment horizontal="center"/>
    </xf>
    <xf numFmtId="170" fontId="1" fillId="0" borderId="62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170" fontId="1" fillId="0" borderId="64" xfId="0" applyNumberFormat="1" applyFont="1" applyBorder="1" applyAlignment="1">
      <alignment horizontal="center"/>
    </xf>
    <xf numFmtId="170" fontId="1" fillId="0" borderId="53" xfId="0" applyNumberFormat="1" applyFont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69" fontId="1" fillId="0" borderId="65" xfId="0" applyNumberFormat="1" applyFont="1" applyBorder="1" applyAlignment="1">
      <alignment horizontal="center"/>
    </xf>
    <xf numFmtId="0" fontId="1" fillId="0" borderId="31" xfId="0" applyFont="1" applyBorder="1" applyAlignment="1" applyProtection="1">
      <alignment horizontal="center"/>
      <protection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vertical="top" wrapText="1"/>
    </xf>
    <xf numFmtId="170" fontId="1" fillId="0" borderId="18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1" fillId="0" borderId="46" xfId="0" applyNumberFormat="1" applyFont="1" applyBorder="1" applyAlignment="1">
      <alignment horizontal="center"/>
    </xf>
    <xf numFmtId="170" fontId="1" fillId="0" borderId="37" xfId="0" applyNumberFormat="1" applyFont="1" applyBorder="1" applyAlignment="1">
      <alignment horizontal="center"/>
    </xf>
    <xf numFmtId="0" fontId="1" fillId="0" borderId="26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 horizontal="center"/>
      <protection/>
    </xf>
    <xf numFmtId="2" fontId="0" fillId="0" borderId="26" xfId="0" applyNumberFormat="1" applyFill="1" applyBorder="1" applyAlignment="1">
      <alignment horizontal="center"/>
    </xf>
    <xf numFmtId="169" fontId="1" fillId="0" borderId="27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25" xfId="0" applyNumberFormat="1" applyFont="1" applyFill="1" applyBorder="1" applyAlignment="1" applyProtection="1">
      <alignment horizontal="center"/>
      <protection/>
    </xf>
    <xf numFmtId="0" fontId="6" fillId="33" borderId="40" xfId="0" applyFont="1" applyFill="1" applyBorder="1" applyAlignment="1" applyProtection="1">
      <alignment vertical="top" wrapText="1"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 locked="0"/>
    </xf>
    <xf numFmtId="2" fontId="3" fillId="0" borderId="34" xfId="0" applyNumberFormat="1" applyFont="1" applyBorder="1" applyAlignment="1" applyProtection="1">
      <alignment horizontal="center"/>
      <protection locked="0"/>
    </xf>
    <xf numFmtId="2" fontId="3" fillId="0" borderId="15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/>
      <protection/>
    </xf>
    <xf numFmtId="0" fontId="13" fillId="0" borderId="34" xfId="0" applyFont="1" applyBorder="1" applyAlignment="1">
      <alignment/>
    </xf>
    <xf numFmtId="0" fontId="13" fillId="0" borderId="15" xfId="0" applyFont="1" applyBorder="1" applyAlignment="1">
      <alignment/>
    </xf>
    <xf numFmtId="0" fontId="3" fillId="0" borderId="13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 vertical="top"/>
      <protection/>
    </xf>
    <xf numFmtId="0" fontId="12" fillId="0" borderId="21" xfId="0" applyFont="1" applyBorder="1" applyAlignment="1" applyProtection="1">
      <alignment horizontal="center" vertical="top"/>
      <protection/>
    </xf>
    <xf numFmtId="0" fontId="12" fillId="0" borderId="14" xfId="0" applyFont="1" applyBorder="1" applyAlignment="1" applyProtection="1">
      <alignment horizontal="center" vertical="top"/>
      <protection/>
    </xf>
    <xf numFmtId="0" fontId="12" fillId="0" borderId="65" xfId="0" applyFont="1" applyBorder="1" applyAlignment="1" applyProtection="1">
      <alignment horizontal="center" vertical="top"/>
      <protection/>
    </xf>
    <xf numFmtId="0" fontId="12" fillId="0" borderId="66" xfId="0" applyFont="1" applyBorder="1" applyAlignment="1" applyProtection="1">
      <alignment horizontal="center" vertical="top"/>
      <protection/>
    </xf>
    <xf numFmtId="0" fontId="12" fillId="0" borderId="43" xfId="0" applyFont="1" applyBorder="1" applyAlignment="1" applyProtection="1">
      <alignment horizontal="center" vertical="top"/>
      <protection/>
    </xf>
    <xf numFmtId="0" fontId="6" fillId="33" borderId="38" xfId="0" applyFont="1" applyFill="1" applyBorder="1" applyAlignment="1" applyProtection="1">
      <alignment vertical="top" wrapText="1"/>
      <protection/>
    </xf>
    <xf numFmtId="0" fontId="6" fillId="33" borderId="53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vertical="top"/>
      <protection/>
    </xf>
    <xf numFmtId="0" fontId="0" fillId="0" borderId="34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170" fontId="4" fillId="0" borderId="0" xfId="0" applyNumberFormat="1" applyFont="1" applyBorder="1" applyAlignment="1">
      <alignment horizontal="left" vertical="top" wrapText="1"/>
    </xf>
    <xf numFmtId="0" fontId="5" fillId="0" borderId="0" xfId="0" applyFont="1" applyAlignment="1" applyProtection="1">
      <alignment horizontal="center"/>
      <protection/>
    </xf>
    <xf numFmtId="0" fontId="2" fillId="0" borderId="67" xfId="0" applyFont="1" applyBorder="1" applyAlignment="1" applyProtection="1">
      <alignment vertical="top"/>
      <protection/>
    </xf>
    <xf numFmtId="0" fontId="2" fillId="0" borderId="68" xfId="0" applyFont="1" applyBorder="1" applyAlignment="1" applyProtection="1">
      <alignment vertical="top"/>
      <protection/>
    </xf>
    <xf numFmtId="0" fontId="2" fillId="0" borderId="25" xfId="0" applyFont="1" applyBorder="1" applyAlignment="1" applyProtection="1">
      <alignment vertical="top"/>
      <protection/>
    </xf>
    <xf numFmtId="0" fontId="2" fillId="0" borderId="20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52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" fillId="0" borderId="69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2" fontId="1" fillId="0" borderId="32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6" fillId="33" borderId="37" xfId="0" applyFont="1" applyFill="1" applyBorder="1" applyAlignment="1" applyProtection="1">
      <alignment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0" fontId="6" fillId="33" borderId="46" xfId="0" applyFont="1" applyFill="1" applyBorder="1" applyAlignment="1" applyProtection="1">
      <alignment vertical="top" wrapText="1"/>
      <protection/>
    </xf>
    <xf numFmtId="0" fontId="6" fillId="33" borderId="45" xfId="0" applyFont="1" applyFill="1" applyBorder="1" applyAlignment="1" applyProtection="1">
      <alignment vertical="top" wrapText="1"/>
      <protection/>
    </xf>
    <xf numFmtId="0" fontId="6" fillId="33" borderId="41" xfId="0" applyFont="1" applyFill="1" applyBorder="1" applyAlignment="1" applyProtection="1">
      <alignment vertical="top" wrapText="1"/>
      <protection/>
    </xf>
    <xf numFmtId="0" fontId="6" fillId="33" borderId="48" xfId="0" applyFont="1" applyFill="1" applyBorder="1" applyAlignment="1" applyProtection="1">
      <alignment vertical="top" wrapText="1"/>
      <protection/>
    </xf>
    <xf numFmtId="0" fontId="3" fillId="0" borderId="3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u val="none"/>
        <strike val="0"/>
        <color indexed="53"/>
      </font>
    </dxf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1352550</xdr:colOff>
      <xdr:row>0</xdr:row>
      <xdr:rowOff>914400</xdr:rowOff>
    </xdr:to>
    <xdr:pic>
      <xdr:nvPicPr>
        <xdr:cNvPr id="1" name="Picture 1" descr="logo_lef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352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view="pageBreakPreview" zoomScaleSheetLayoutView="100" zoomScalePageLayoutView="0" workbookViewId="0" topLeftCell="A1">
      <selection activeCell="B2" sqref="B2:K3"/>
    </sheetView>
  </sheetViews>
  <sheetFormatPr defaultColWidth="0" defaultRowHeight="0" customHeight="1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7" width="15.57421875" style="3" customWidth="1"/>
    <col min="8" max="10" width="14.00390625" style="4" customWidth="1"/>
    <col min="11" max="11" width="15.7109375" style="4" customWidth="1"/>
    <col min="12" max="16384" width="0" style="2" hidden="1" customWidth="1"/>
  </cols>
  <sheetData>
    <row r="1" spans="1:12" s="154" customFormat="1" ht="75" customHeight="1" thickBot="1">
      <c r="A1" s="269"/>
      <c r="B1" s="274"/>
      <c r="C1" s="268"/>
      <c r="D1" s="269"/>
      <c r="E1" s="269"/>
      <c r="F1" s="269"/>
      <c r="G1" s="269"/>
      <c r="H1" s="270"/>
      <c r="I1" s="270"/>
      <c r="J1" s="270"/>
      <c r="K1" s="273"/>
      <c r="L1" s="153"/>
    </row>
    <row r="2" spans="1:12" ht="10.5" customHeight="1">
      <c r="A2" s="49" t="s">
        <v>94</v>
      </c>
      <c r="B2" s="243" t="s">
        <v>69</v>
      </c>
      <c r="C2" s="244"/>
      <c r="D2" s="244"/>
      <c r="E2" s="244"/>
      <c r="F2" s="244"/>
      <c r="G2" s="244"/>
      <c r="H2" s="244"/>
      <c r="I2" s="244"/>
      <c r="J2" s="244"/>
      <c r="K2" s="245"/>
      <c r="L2" s="5"/>
    </row>
    <row r="3" spans="1:12" ht="15.75" customHeight="1" thickBot="1">
      <c r="A3" s="238"/>
      <c r="B3" s="246"/>
      <c r="C3" s="247"/>
      <c r="D3" s="247"/>
      <c r="E3" s="247"/>
      <c r="F3" s="247"/>
      <c r="G3" s="247"/>
      <c r="H3" s="247"/>
      <c r="I3" s="247"/>
      <c r="J3" s="247"/>
      <c r="K3" s="248"/>
      <c r="L3" s="5"/>
    </row>
    <row r="4" spans="1:12" ht="12" customHeight="1">
      <c r="A4" s="271"/>
      <c r="B4" s="242" t="s">
        <v>70</v>
      </c>
      <c r="C4" s="275" t="s">
        <v>88</v>
      </c>
      <c r="D4" s="237"/>
      <c r="E4" s="237"/>
      <c r="F4" s="237"/>
      <c r="G4" s="237"/>
      <c r="H4" s="237"/>
      <c r="I4" s="237"/>
      <c r="J4" s="237"/>
      <c r="K4" s="276"/>
      <c r="L4" s="5"/>
    </row>
    <row r="5" spans="1:12" ht="18.75" customHeight="1" thickBot="1">
      <c r="A5" s="271"/>
      <c r="B5" s="286"/>
      <c r="C5" s="277"/>
      <c r="D5" s="278"/>
      <c r="E5" s="278"/>
      <c r="F5" s="278"/>
      <c r="G5" s="278"/>
      <c r="H5" s="278"/>
      <c r="I5" s="278"/>
      <c r="J5" s="278"/>
      <c r="K5" s="279"/>
      <c r="L5" s="5"/>
    </row>
    <row r="6" spans="1:12" ht="15" customHeight="1" thickBot="1">
      <c r="A6" s="271"/>
      <c r="B6" s="50" t="s">
        <v>71</v>
      </c>
      <c r="C6" s="158" t="s">
        <v>93</v>
      </c>
      <c r="D6" s="232" t="s">
        <v>72</v>
      </c>
      <c r="E6" s="233"/>
      <c r="F6" s="234" t="s">
        <v>187</v>
      </c>
      <c r="G6" s="236"/>
      <c r="H6" s="234" t="s">
        <v>187</v>
      </c>
      <c r="I6" s="235"/>
      <c r="J6" s="235"/>
      <c r="K6" s="236"/>
      <c r="L6" s="5"/>
    </row>
    <row r="7" spans="1:12" s="1" customFormat="1" ht="48" customHeight="1">
      <c r="A7" s="272"/>
      <c r="B7" s="169"/>
      <c r="C7" s="159"/>
      <c r="D7" s="122"/>
      <c r="E7" s="123"/>
      <c r="F7" s="108"/>
      <c r="G7" s="46"/>
      <c r="H7" s="108"/>
      <c r="I7" s="177"/>
      <c r="J7" s="177"/>
      <c r="K7" s="46"/>
      <c r="L7" s="44"/>
    </row>
    <row r="8" spans="1:12" s="1" customFormat="1" ht="62.25" customHeight="1">
      <c r="A8" s="284" t="s">
        <v>164</v>
      </c>
      <c r="B8" s="284" t="s">
        <v>165</v>
      </c>
      <c r="C8" s="284" t="s">
        <v>166</v>
      </c>
      <c r="D8" s="282" t="s">
        <v>167</v>
      </c>
      <c r="E8" s="280" t="s">
        <v>170</v>
      </c>
      <c r="F8" s="249" t="s">
        <v>0</v>
      </c>
      <c r="G8" s="250"/>
      <c r="H8" s="249" t="s">
        <v>160</v>
      </c>
      <c r="I8" s="231"/>
      <c r="J8" s="231"/>
      <c r="K8" s="250"/>
      <c r="L8" s="44"/>
    </row>
    <row r="9" spans="1:12" ht="44.25">
      <c r="A9" s="285"/>
      <c r="B9" s="285"/>
      <c r="C9" s="285"/>
      <c r="D9" s="283"/>
      <c r="E9" s="281"/>
      <c r="F9" s="109" t="s">
        <v>169</v>
      </c>
      <c r="G9" s="47" t="s">
        <v>168</v>
      </c>
      <c r="H9" s="109" t="s">
        <v>172</v>
      </c>
      <c r="I9" s="11" t="s">
        <v>171</v>
      </c>
      <c r="J9" s="178" t="s">
        <v>173</v>
      </c>
      <c r="K9" s="47" t="s">
        <v>174</v>
      </c>
      <c r="L9" s="5"/>
    </row>
    <row r="10" spans="1:12" ht="28.5">
      <c r="A10" s="63" t="s">
        <v>1</v>
      </c>
      <c r="B10" s="121" t="s">
        <v>84</v>
      </c>
      <c r="C10" s="160"/>
      <c r="D10" s="26" t="s">
        <v>28</v>
      </c>
      <c r="E10" s="124"/>
      <c r="F10" s="110"/>
      <c r="G10" s="27"/>
      <c r="H10" s="110"/>
      <c r="J10" s="179"/>
      <c r="K10" s="27"/>
      <c r="L10" s="5"/>
    </row>
    <row r="11" spans="1:12" ht="12.75">
      <c r="A11" s="82">
        <v>1</v>
      </c>
      <c r="B11" s="170" t="s">
        <v>2</v>
      </c>
      <c r="C11" s="161"/>
      <c r="D11" s="125" t="s">
        <v>28</v>
      </c>
      <c r="E11" s="126"/>
      <c r="F11" s="111"/>
      <c r="G11" s="84"/>
      <c r="H11" s="111"/>
      <c r="I11" s="83"/>
      <c r="J11" s="180"/>
      <c r="K11" s="84"/>
      <c r="L11" s="5"/>
    </row>
    <row r="12" spans="1:12" ht="12.75">
      <c r="A12" s="85" t="s">
        <v>3</v>
      </c>
      <c r="B12" s="171" t="s">
        <v>176</v>
      </c>
      <c r="C12" s="162">
        <v>44</v>
      </c>
      <c r="D12" s="127">
        <v>30303108</v>
      </c>
      <c r="E12" s="128">
        <f>21367068+6650000</f>
        <v>28017068</v>
      </c>
      <c r="F12" s="111">
        <f>(D12*100)/$D$65</f>
        <v>18.948018136158197</v>
      </c>
      <c r="G12" s="84">
        <f>(D12*100)/$D$69</f>
        <v>18.948018136158197</v>
      </c>
      <c r="H12" s="142">
        <f>+'Pro &amp; Pro Group'!E13</f>
        <v>11502314</v>
      </c>
      <c r="I12" s="183">
        <f>+'Pro &amp; Pro Group'!F13</f>
        <v>7985000</v>
      </c>
      <c r="J12" s="228">
        <f>+H12+I12</f>
        <v>19487314</v>
      </c>
      <c r="K12" s="84">
        <f>(J12*100)/$D$12</f>
        <v>64.30797131436155</v>
      </c>
      <c r="L12" s="5"/>
    </row>
    <row r="13" spans="1:12" ht="12.75">
      <c r="A13" s="85" t="s">
        <v>4</v>
      </c>
      <c r="B13" s="171" t="s">
        <v>5</v>
      </c>
      <c r="C13" s="162">
        <v>0</v>
      </c>
      <c r="D13" s="127">
        <v>0</v>
      </c>
      <c r="E13" s="128">
        <v>0</v>
      </c>
      <c r="F13" s="111">
        <f>(D13*100)/$D$65</f>
        <v>0</v>
      </c>
      <c r="G13" s="84">
        <f>(D13*100)/$D$69</f>
        <v>0</v>
      </c>
      <c r="H13" s="142">
        <v>0</v>
      </c>
      <c r="I13" s="183">
        <v>0</v>
      </c>
      <c r="J13" s="118">
        <v>0</v>
      </c>
      <c r="K13" s="84">
        <v>0</v>
      </c>
      <c r="L13" s="5"/>
    </row>
    <row r="14" spans="1:12" ht="12.75">
      <c r="A14" s="85" t="s">
        <v>6</v>
      </c>
      <c r="B14" s="171" t="s">
        <v>7</v>
      </c>
      <c r="C14" s="162">
        <v>2</v>
      </c>
      <c r="D14" s="127">
        <v>18218000</v>
      </c>
      <c r="E14" s="128">
        <v>18218000</v>
      </c>
      <c r="F14" s="111">
        <f>(D14*100)/$D$65</f>
        <v>11.391405607785513</v>
      </c>
      <c r="G14" s="157">
        <f>(D14*100)/$D$69</f>
        <v>11.391405607785513</v>
      </c>
      <c r="H14" s="142">
        <v>0</v>
      </c>
      <c r="I14" s="183">
        <v>0</v>
      </c>
      <c r="J14" s="118">
        <f>+H14+I14</f>
        <v>0</v>
      </c>
      <c r="K14" s="84">
        <f>(J14*100)/$D$14</f>
        <v>0</v>
      </c>
      <c r="L14" s="5"/>
    </row>
    <row r="15" spans="1:12" ht="12.75">
      <c r="A15" s="85" t="s">
        <v>78</v>
      </c>
      <c r="B15" s="171" t="s">
        <v>8</v>
      </c>
      <c r="C15" s="162">
        <v>0</v>
      </c>
      <c r="D15" s="127">
        <v>0</v>
      </c>
      <c r="E15" s="128">
        <v>0</v>
      </c>
      <c r="F15" s="111">
        <f>(D15*100)/$D$65</f>
        <v>0</v>
      </c>
      <c r="G15" s="84">
        <f>(D15*100)/$D$69</f>
        <v>0</v>
      </c>
      <c r="H15" s="142">
        <v>0</v>
      </c>
      <c r="I15" s="183">
        <v>0</v>
      </c>
      <c r="J15" s="118">
        <v>0</v>
      </c>
      <c r="K15" s="84">
        <v>0</v>
      </c>
      <c r="L15" s="5"/>
    </row>
    <row r="16" spans="1:12" ht="12.75">
      <c r="A16" s="85" t="s">
        <v>9</v>
      </c>
      <c r="B16" s="171" t="s">
        <v>103</v>
      </c>
      <c r="C16" s="161">
        <v>0</v>
      </c>
      <c r="D16" s="125">
        <v>0</v>
      </c>
      <c r="E16" s="126">
        <v>0</v>
      </c>
      <c r="F16" s="111">
        <v>0</v>
      </c>
      <c r="G16" s="84">
        <v>0</v>
      </c>
      <c r="H16" s="142">
        <v>0</v>
      </c>
      <c r="I16" s="183">
        <v>0</v>
      </c>
      <c r="J16" s="118">
        <v>0</v>
      </c>
      <c r="K16" s="84">
        <v>0</v>
      </c>
      <c r="L16" s="5"/>
    </row>
    <row r="17" spans="1:12" ht="12.75">
      <c r="A17" s="86" t="s">
        <v>79</v>
      </c>
      <c r="B17" s="172"/>
      <c r="C17" s="162">
        <v>0</v>
      </c>
      <c r="D17" s="127">
        <v>0</v>
      </c>
      <c r="E17" s="128">
        <v>0</v>
      </c>
      <c r="F17" s="111">
        <f>(B17*100)/$D$65</f>
        <v>0</v>
      </c>
      <c r="G17" s="157">
        <f>(D17*100)/$D$69</f>
        <v>0</v>
      </c>
      <c r="H17" s="142">
        <v>0</v>
      </c>
      <c r="I17" s="183">
        <v>0</v>
      </c>
      <c r="J17" s="118">
        <v>0</v>
      </c>
      <c r="K17" s="84">
        <v>0</v>
      </c>
      <c r="L17" s="5"/>
    </row>
    <row r="18" spans="1:12" ht="12.75">
      <c r="A18" s="86" t="s">
        <v>80</v>
      </c>
      <c r="B18" s="172"/>
      <c r="C18" s="162">
        <v>0</v>
      </c>
      <c r="D18" s="127">
        <v>0</v>
      </c>
      <c r="E18" s="128">
        <v>0</v>
      </c>
      <c r="F18" s="111">
        <f>(B18*100)/$D$65</f>
        <v>0</v>
      </c>
      <c r="G18" s="157">
        <f>(D18*100)/$D$69</f>
        <v>0</v>
      </c>
      <c r="H18" s="142">
        <v>0</v>
      </c>
      <c r="I18" s="183">
        <v>0</v>
      </c>
      <c r="J18" s="118">
        <v>0</v>
      </c>
      <c r="K18" s="84">
        <v>0</v>
      </c>
      <c r="L18" s="5"/>
    </row>
    <row r="19" spans="1:12" ht="12.75">
      <c r="A19" s="82"/>
      <c r="B19" s="170" t="s">
        <v>33</v>
      </c>
      <c r="C19" s="163">
        <f aca="true" t="shared" si="0" ref="C19:K19">SUM(C12:C18)</f>
        <v>46</v>
      </c>
      <c r="D19" s="129">
        <f t="shared" si="0"/>
        <v>48521108</v>
      </c>
      <c r="E19" s="130">
        <f t="shared" si="0"/>
        <v>46235068</v>
      </c>
      <c r="F19" s="112">
        <f t="shared" si="0"/>
        <v>30.339423743943712</v>
      </c>
      <c r="G19" s="106">
        <f t="shared" si="0"/>
        <v>30.339423743943712</v>
      </c>
      <c r="H19" s="143">
        <f>SUM(H12:H18)</f>
        <v>11502314</v>
      </c>
      <c r="I19" s="143">
        <f>SUM(I12:I18)</f>
        <v>7985000</v>
      </c>
      <c r="J19" s="143">
        <f>SUM(J12:J18)</f>
        <v>19487314</v>
      </c>
      <c r="K19" s="87">
        <f t="shared" si="0"/>
        <v>64.30797131436155</v>
      </c>
      <c r="L19" s="5"/>
    </row>
    <row r="20" spans="1:12" ht="12.75">
      <c r="A20" s="82"/>
      <c r="B20" s="171"/>
      <c r="C20" s="161"/>
      <c r="D20" s="125"/>
      <c r="E20" s="126"/>
      <c r="F20" s="111"/>
      <c r="G20" s="84"/>
      <c r="H20" s="111"/>
      <c r="I20" s="83"/>
      <c r="J20" s="180"/>
      <c r="K20" s="84"/>
      <c r="L20" s="5"/>
    </row>
    <row r="21" spans="1:12" ht="12.75">
      <c r="A21" s="82">
        <v>2</v>
      </c>
      <c r="B21" s="170" t="s">
        <v>10</v>
      </c>
      <c r="C21" s="161"/>
      <c r="D21" s="125"/>
      <c r="E21" s="126"/>
      <c r="F21" s="111"/>
      <c r="G21" s="84"/>
      <c r="H21" s="111"/>
      <c r="I21" s="83"/>
      <c r="J21" s="180"/>
      <c r="K21" s="84"/>
      <c r="L21" s="5"/>
    </row>
    <row r="22" spans="1:12" ht="38.25">
      <c r="A22" s="85" t="s">
        <v>34</v>
      </c>
      <c r="B22" s="171" t="s">
        <v>95</v>
      </c>
      <c r="C22" s="164">
        <v>4</v>
      </c>
      <c r="D22" s="131">
        <v>4248000</v>
      </c>
      <c r="E22" s="132">
        <v>1048000</v>
      </c>
      <c r="F22" s="113">
        <f>(D22*100)/$D$65</f>
        <v>2.6562021638968525</v>
      </c>
      <c r="G22" s="88">
        <f>(D22*100)/$D$69</f>
        <v>2.6562021638968525</v>
      </c>
      <c r="H22" s="142">
        <v>0</v>
      </c>
      <c r="I22" s="183">
        <v>0</v>
      </c>
      <c r="J22" s="118">
        <v>0</v>
      </c>
      <c r="K22" s="84">
        <f>(H22*100)/$D22</f>
        <v>0</v>
      </c>
      <c r="L22" s="5"/>
    </row>
    <row r="23" spans="1:12" ht="12.75">
      <c r="A23" s="85" t="s">
        <v>35</v>
      </c>
      <c r="B23" s="171" t="s">
        <v>7</v>
      </c>
      <c r="C23" s="162">
        <v>1</v>
      </c>
      <c r="D23" s="127">
        <v>35520000</v>
      </c>
      <c r="E23" s="128">
        <v>0</v>
      </c>
      <c r="F23" s="113">
        <f>(D23*100)/$D$65</f>
        <v>22.210051991905885</v>
      </c>
      <c r="G23" s="88">
        <f>(D23*100)/$D$69</f>
        <v>22.210051991905885</v>
      </c>
      <c r="H23" s="142">
        <v>0</v>
      </c>
      <c r="I23" s="183">
        <v>0</v>
      </c>
      <c r="J23" s="118">
        <v>0</v>
      </c>
      <c r="K23" s="84">
        <v>0</v>
      </c>
      <c r="L23" s="5"/>
    </row>
    <row r="24" spans="1:12" ht="12.75">
      <c r="A24" s="85" t="s">
        <v>36</v>
      </c>
      <c r="B24" s="171" t="s">
        <v>11</v>
      </c>
      <c r="C24" s="162">
        <v>0</v>
      </c>
      <c r="D24" s="127">
        <v>0</v>
      </c>
      <c r="E24" s="128">
        <v>0</v>
      </c>
      <c r="F24" s="111">
        <f>(D24*100)/$D$65</f>
        <v>0</v>
      </c>
      <c r="G24" s="84">
        <f>(D24*100)/$D$69</f>
        <v>0</v>
      </c>
      <c r="H24" s="142">
        <v>0</v>
      </c>
      <c r="I24" s="183">
        <v>0</v>
      </c>
      <c r="J24" s="118">
        <v>0</v>
      </c>
      <c r="K24" s="84">
        <v>0</v>
      </c>
      <c r="L24" s="5"/>
    </row>
    <row r="25" spans="1:12" ht="12.75">
      <c r="A25" s="85" t="s">
        <v>37</v>
      </c>
      <c r="B25" s="171" t="s">
        <v>32</v>
      </c>
      <c r="C25" s="161">
        <v>0</v>
      </c>
      <c r="D25" s="125">
        <v>0</v>
      </c>
      <c r="E25" s="126">
        <v>0</v>
      </c>
      <c r="F25" s="111">
        <f>(D25*100)/$D$65</f>
        <v>0</v>
      </c>
      <c r="G25" s="84">
        <f>(D25*100)/$D$69</f>
        <v>0</v>
      </c>
      <c r="H25" s="142">
        <v>0</v>
      </c>
      <c r="I25" s="183">
        <v>0</v>
      </c>
      <c r="J25" s="118">
        <v>0</v>
      </c>
      <c r="K25" s="84">
        <v>0</v>
      </c>
      <c r="L25" s="5"/>
    </row>
    <row r="26" spans="1:12" ht="12.75">
      <c r="A26" s="86" t="s">
        <v>74</v>
      </c>
      <c r="B26" s="172"/>
      <c r="C26" s="162">
        <v>0</v>
      </c>
      <c r="D26" s="127">
        <v>0</v>
      </c>
      <c r="E26" s="128">
        <v>0</v>
      </c>
      <c r="F26" s="111">
        <f>(B26*100)/$D$65</f>
        <v>0</v>
      </c>
      <c r="G26" s="84">
        <f>(B26*100)/$D$69</f>
        <v>0</v>
      </c>
      <c r="H26" s="142">
        <v>0</v>
      </c>
      <c r="I26" s="183">
        <v>0</v>
      </c>
      <c r="J26" s="118">
        <v>0</v>
      </c>
      <c r="K26" s="84">
        <v>0</v>
      </c>
      <c r="L26" s="5"/>
    </row>
    <row r="27" spans="1:12" ht="12.75">
      <c r="A27" s="86" t="s">
        <v>75</v>
      </c>
      <c r="B27" s="172"/>
      <c r="C27" s="162">
        <v>0</v>
      </c>
      <c r="D27" s="127">
        <v>0</v>
      </c>
      <c r="E27" s="128">
        <v>0</v>
      </c>
      <c r="F27" s="111">
        <f>(B27*100)/$D$65</f>
        <v>0</v>
      </c>
      <c r="G27" s="84">
        <f>(B27*100)/$D$69</f>
        <v>0</v>
      </c>
      <c r="H27" s="142">
        <v>0</v>
      </c>
      <c r="I27" s="183">
        <v>0</v>
      </c>
      <c r="J27" s="118">
        <v>0</v>
      </c>
      <c r="K27" s="84">
        <v>0</v>
      </c>
      <c r="L27" s="5"/>
    </row>
    <row r="28" spans="1:12" ht="17.25" customHeight="1">
      <c r="A28" s="86"/>
      <c r="B28" s="172"/>
      <c r="C28" s="162"/>
      <c r="D28" s="127"/>
      <c r="E28" s="128"/>
      <c r="F28" s="111"/>
      <c r="G28" s="84"/>
      <c r="H28" s="111"/>
      <c r="I28" s="83"/>
      <c r="J28" s="180"/>
      <c r="K28" s="84"/>
      <c r="L28" s="5"/>
    </row>
    <row r="29" spans="1:12" ht="12.75">
      <c r="A29" s="64"/>
      <c r="B29" s="173"/>
      <c r="C29" s="160"/>
      <c r="D29" s="26"/>
      <c r="E29" s="124"/>
      <c r="F29" s="110"/>
      <c r="G29" s="27"/>
      <c r="H29" s="110"/>
      <c r="J29" s="179"/>
      <c r="K29" s="27"/>
      <c r="L29" s="5"/>
    </row>
    <row r="30" spans="1:12" ht="12.75">
      <c r="A30" s="63"/>
      <c r="B30" s="121" t="s">
        <v>38</v>
      </c>
      <c r="C30" s="165">
        <f aca="true" t="shared" si="1" ref="C30:K30">SUM(C22:C29)</f>
        <v>5</v>
      </c>
      <c r="D30" s="133">
        <f t="shared" si="1"/>
        <v>39768000</v>
      </c>
      <c r="E30" s="134">
        <f t="shared" si="1"/>
        <v>1048000</v>
      </c>
      <c r="F30" s="114">
        <f t="shared" si="1"/>
        <v>24.86625415580274</v>
      </c>
      <c r="G30" s="48">
        <f t="shared" si="1"/>
        <v>24.86625415580274</v>
      </c>
      <c r="H30" s="144">
        <f t="shared" si="1"/>
        <v>0</v>
      </c>
      <c r="I30" s="184">
        <f t="shared" si="1"/>
        <v>0</v>
      </c>
      <c r="J30" s="184">
        <f t="shared" si="1"/>
        <v>0</v>
      </c>
      <c r="K30" s="48">
        <f t="shared" si="1"/>
        <v>0</v>
      </c>
      <c r="L30" s="5"/>
    </row>
    <row r="31" spans="1:12" ht="12.75">
      <c r="A31" s="63"/>
      <c r="B31" s="121"/>
      <c r="C31" s="160"/>
      <c r="D31" s="26"/>
      <c r="E31" s="124"/>
      <c r="F31" s="110"/>
      <c r="G31" s="27"/>
      <c r="H31" s="110"/>
      <c r="J31" s="179"/>
      <c r="K31" s="27"/>
      <c r="L31" s="5"/>
    </row>
    <row r="32" spans="1:12" ht="25.5">
      <c r="A32" s="66"/>
      <c r="B32" s="121" t="s">
        <v>12</v>
      </c>
      <c r="C32" s="165">
        <f>C19+C30</f>
        <v>51</v>
      </c>
      <c r="D32" s="133">
        <f>(D19+D30)</f>
        <v>88289108</v>
      </c>
      <c r="E32" s="134">
        <f aca="true" t="shared" si="2" ref="E32:K32">E19+E30</f>
        <v>47283068</v>
      </c>
      <c r="F32" s="114">
        <f t="shared" si="2"/>
        <v>55.20567789974645</v>
      </c>
      <c r="G32" s="48">
        <f t="shared" si="2"/>
        <v>55.20567789974645</v>
      </c>
      <c r="H32" s="143">
        <f>H19+H30</f>
        <v>11502314</v>
      </c>
      <c r="I32" s="229">
        <f t="shared" si="2"/>
        <v>7985000</v>
      </c>
      <c r="J32" s="119">
        <f t="shared" si="2"/>
        <v>19487314</v>
      </c>
      <c r="K32" s="48">
        <f t="shared" si="2"/>
        <v>64.30797131436155</v>
      </c>
      <c r="L32" s="5"/>
    </row>
    <row r="33" spans="1:12" ht="12.75">
      <c r="A33" s="66"/>
      <c r="B33" s="121"/>
      <c r="C33" s="160"/>
      <c r="D33" s="26"/>
      <c r="E33" s="124"/>
      <c r="F33" s="110"/>
      <c r="G33" s="27"/>
      <c r="H33" s="110"/>
      <c r="J33" s="179"/>
      <c r="K33" s="27"/>
      <c r="L33" s="5"/>
    </row>
    <row r="34" spans="1:12" ht="12.75">
      <c r="A34" s="63" t="s">
        <v>13</v>
      </c>
      <c r="B34" s="121" t="s">
        <v>24</v>
      </c>
      <c r="C34" s="160"/>
      <c r="D34" s="26"/>
      <c r="E34" s="124"/>
      <c r="F34" s="110"/>
      <c r="G34" s="27"/>
      <c r="H34" s="110"/>
      <c r="J34" s="179"/>
      <c r="K34" s="27"/>
      <c r="L34" s="5"/>
    </row>
    <row r="35" spans="1:12" ht="12.75">
      <c r="A35" s="63">
        <v>1</v>
      </c>
      <c r="B35" s="121" t="s">
        <v>11</v>
      </c>
      <c r="C35" s="160"/>
      <c r="D35" s="26"/>
      <c r="E35" s="124"/>
      <c r="F35" s="110"/>
      <c r="G35" s="27"/>
      <c r="H35" s="110" t="s">
        <v>161</v>
      </c>
      <c r="I35" s="4" t="s">
        <v>161</v>
      </c>
      <c r="J35" s="105" t="s">
        <v>161</v>
      </c>
      <c r="K35" s="27" t="s">
        <v>161</v>
      </c>
      <c r="L35" s="5"/>
    </row>
    <row r="36" spans="1:12" ht="12.75">
      <c r="A36" s="64" t="s">
        <v>3</v>
      </c>
      <c r="B36" s="173" t="s">
        <v>39</v>
      </c>
      <c r="C36" s="166">
        <v>25</v>
      </c>
      <c r="D36" s="25">
        <v>2043461</v>
      </c>
      <c r="E36" s="135">
        <v>2031163</v>
      </c>
      <c r="F36" s="110">
        <f>(D36*100)/$D$65</f>
        <v>1.2777414147925674</v>
      </c>
      <c r="G36" s="27">
        <f>(D36*100)/$D$69</f>
        <v>1.2777414147925674</v>
      </c>
      <c r="H36" s="110"/>
      <c r="J36" s="179"/>
      <c r="K36" s="27"/>
      <c r="L36" s="5"/>
    </row>
    <row r="37" spans="1:12" ht="15.75">
      <c r="A37" s="64" t="s">
        <v>4</v>
      </c>
      <c r="B37" s="173" t="s">
        <v>85</v>
      </c>
      <c r="C37" s="166">
        <v>21</v>
      </c>
      <c r="D37" s="25">
        <v>53757</v>
      </c>
      <c r="E37" s="135">
        <v>47463</v>
      </c>
      <c r="F37" s="110">
        <f>(D37*100)/$D$65</f>
        <v>0.03361333797660149</v>
      </c>
      <c r="G37" s="27">
        <f>(D37*100)/$D$69</f>
        <v>0.03361333797660149</v>
      </c>
      <c r="H37" s="110"/>
      <c r="J37" s="179"/>
      <c r="K37" s="27"/>
      <c r="L37" s="5"/>
    </row>
    <row r="38" spans="1:12" ht="12.75">
      <c r="A38" s="64" t="s">
        <v>6</v>
      </c>
      <c r="B38" s="173" t="s">
        <v>5</v>
      </c>
      <c r="C38" s="166">
        <v>0</v>
      </c>
      <c r="D38" s="25">
        <v>0</v>
      </c>
      <c r="E38" s="135">
        <v>0</v>
      </c>
      <c r="F38" s="110">
        <f>(D38*100)/$D$65</f>
        <v>0</v>
      </c>
      <c r="G38" s="27">
        <f>(D38*100)/$D$69</f>
        <v>0</v>
      </c>
      <c r="H38" s="110"/>
      <c r="J38" s="179"/>
      <c r="K38" s="27"/>
      <c r="L38" s="5"/>
    </row>
    <row r="39" spans="1:12" ht="12.75">
      <c r="A39" s="64" t="s">
        <v>25</v>
      </c>
      <c r="B39" s="173" t="s">
        <v>40</v>
      </c>
      <c r="C39" s="166">
        <v>0</v>
      </c>
      <c r="D39" s="25">
        <v>0</v>
      </c>
      <c r="E39" s="135">
        <v>0</v>
      </c>
      <c r="F39" s="110">
        <f>(D39*100)/$D$65</f>
        <v>0</v>
      </c>
      <c r="G39" s="27">
        <f>(D39*100)/$D$69</f>
        <v>0</v>
      </c>
      <c r="H39" s="110"/>
      <c r="J39" s="179"/>
      <c r="K39" s="27"/>
      <c r="L39" s="5"/>
    </row>
    <row r="40" spans="1:12" ht="12.75">
      <c r="A40" s="64" t="s">
        <v>9</v>
      </c>
      <c r="B40" s="173" t="s">
        <v>26</v>
      </c>
      <c r="C40" s="166">
        <v>1</v>
      </c>
      <c r="D40" s="25">
        <v>110000</v>
      </c>
      <c r="E40" s="135">
        <v>110000</v>
      </c>
      <c r="F40" s="110">
        <f>(D40*100)/$D$65</f>
        <v>0.06878112947943828</v>
      </c>
      <c r="G40" s="27">
        <f>(D40*100)/$D$69</f>
        <v>0.06878112947943828</v>
      </c>
      <c r="H40" s="110"/>
      <c r="J40" s="179"/>
      <c r="K40" s="27"/>
      <c r="L40" s="5"/>
    </row>
    <row r="41" spans="1:12" ht="12.75">
      <c r="A41" s="64" t="s">
        <v>14</v>
      </c>
      <c r="B41" s="173" t="s">
        <v>15</v>
      </c>
      <c r="C41" s="166">
        <v>10</v>
      </c>
      <c r="D41" s="25">
        <v>458543</v>
      </c>
      <c r="E41" s="135">
        <v>458393</v>
      </c>
      <c r="F41" s="110">
        <f>(D41*100)/$D$65</f>
        <v>0.2867191404990006</v>
      </c>
      <c r="G41" s="27">
        <f>(D41*100)/$D$69</f>
        <v>0.2867191404990006</v>
      </c>
      <c r="H41" s="110"/>
      <c r="J41" s="179"/>
      <c r="K41" s="27"/>
      <c r="L41" s="5"/>
    </row>
    <row r="42" spans="1:12" ht="12.75">
      <c r="A42" s="64" t="s">
        <v>16</v>
      </c>
      <c r="B42" s="173" t="s">
        <v>41</v>
      </c>
      <c r="C42" s="166">
        <v>0</v>
      </c>
      <c r="D42" s="25">
        <v>0</v>
      </c>
      <c r="E42" s="135">
        <v>0</v>
      </c>
      <c r="F42" s="110">
        <f>(D42*100)/$D$65</f>
        <v>0</v>
      </c>
      <c r="G42" s="27">
        <f>(D42*100)/$D$69</f>
        <v>0</v>
      </c>
      <c r="H42" s="110"/>
      <c r="J42" s="179"/>
      <c r="K42" s="27"/>
      <c r="L42" s="5"/>
    </row>
    <row r="43" spans="1:12" ht="12.75">
      <c r="A43" s="64" t="s">
        <v>17</v>
      </c>
      <c r="B43" s="172" t="s">
        <v>99</v>
      </c>
      <c r="C43" s="161">
        <v>1</v>
      </c>
      <c r="D43" s="26">
        <v>2024</v>
      </c>
      <c r="E43" s="124">
        <v>2024</v>
      </c>
      <c r="F43" s="110">
        <f>(D43*100)/$D$65</f>
        <v>0.0012655727824216643</v>
      </c>
      <c r="G43" s="27">
        <f>(D43*100)/$D$69</f>
        <v>0.0012655727824216643</v>
      </c>
      <c r="H43" s="110"/>
      <c r="J43" s="179"/>
      <c r="K43" s="27"/>
      <c r="L43" s="5"/>
    </row>
    <row r="44" spans="1:12" ht="12.75">
      <c r="A44" s="65" t="s">
        <v>76</v>
      </c>
      <c r="B44" s="172" t="s">
        <v>110</v>
      </c>
      <c r="C44" s="162">
        <v>0</v>
      </c>
      <c r="D44" s="127">
        <v>0</v>
      </c>
      <c r="E44" s="128">
        <v>0</v>
      </c>
      <c r="F44" s="110">
        <f>(D44*100)/$D$65</f>
        <v>0</v>
      </c>
      <c r="G44" s="27">
        <f>(D44*100)/$D$69</f>
        <v>0</v>
      </c>
      <c r="H44" s="110"/>
      <c r="J44" s="179"/>
      <c r="K44" s="27"/>
      <c r="L44" s="5"/>
    </row>
    <row r="45" spans="1:12" ht="12.75">
      <c r="A45" s="65" t="s">
        <v>77</v>
      </c>
      <c r="B45" s="174"/>
      <c r="C45" s="166">
        <v>0</v>
      </c>
      <c r="D45" s="25">
        <v>0</v>
      </c>
      <c r="E45" s="135">
        <v>0</v>
      </c>
      <c r="F45" s="110">
        <f>(B45*100)/$D$65</f>
        <v>0</v>
      </c>
      <c r="G45" s="27">
        <f>(D45*100)/$D$69</f>
        <v>0</v>
      </c>
      <c r="H45" s="110"/>
      <c r="J45" s="179"/>
      <c r="K45" s="27"/>
      <c r="L45" s="5"/>
    </row>
    <row r="46" spans="1:12" ht="12.75">
      <c r="A46" s="65"/>
      <c r="B46" s="174"/>
      <c r="C46" s="166"/>
      <c r="D46" s="25"/>
      <c r="E46" s="135"/>
      <c r="F46" s="110"/>
      <c r="G46" s="27"/>
      <c r="H46" s="110"/>
      <c r="J46" s="179"/>
      <c r="K46" s="27"/>
      <c r="L46" s="5"/>
    </row>
    <row r="47" spans="1:12" ht="12.75">
      <c r="A47" s="64"/>
      <c r="B47" s="173"/>
      <c r="C47" s="160"/>
      <c r="D47" s="26"/>
      <c r="E47" s="124"/>
      <c r="F47" s="110"/>
      <c r="G47" s="27"/>
      <c r="H47" s="110"/>
      <c r="J47" s="179"/>
      <c r="K47" s="27"/>
      <c r="L47" s="5"/>
    </row>
    <row r="48" spans="1:12" ht="12.75">
      <c r="A48" s="66"/>
      <c r="B48" s="121" t="s">
        <v>18</v>
      </c>
      <c r="C48" s="165">
        <f>SUM(C36:C47)</f>
        <v>58</v>
      </c>
      <c r="D48" s="133">
        <f>SUM(D36:D47)</f>
        <v>2667785</v>
      </c>
      <c r="E48" s="134">
        <f>SUM(E36:E47)</f>
        <v>2649043</v>
      </c>
      <c r="F48" s="114">
        <f>SUM(F36:F47)</f>
        <v>1.6681205955300293</v>
      </c>
      <c r="G48" s="48">
        <f>SUM(G36:G47)</f>
        <v>1.6681205955300293</v>
      </c>
      <c r="H48" s="114"/>
      <c r="I48" s="15"/>
      <c r="J48" s="181"/>
      <c r="K48" s="48"/>
      <c r="L48" s="5"/>
    </row>
    <row r="49" spans="1:12" ht="12.75">
      <c r="A49" s="66"/>
      <c r="B49" s="121"/>
      <c r="C49" s="160"/>
      <c r="D49" s="26"/>
      <c r="E49" s="124"/>
      <c r="F49" s="110"/>
      <c r="G49" s="27"/>
      <c r="H49" s="110"/>
      <c r="J49" s="179"/>
      <c r="K49" s="27"/>
      <c r="L49" s="5"/>
    </row>
    <row r="50" spans="1:12" ht="12.75">
      <c r="A50" s="63" t="s">
        <v>29</v>
      </c>
      <c r="B50" s="121" t="s">
        <v>19</v>
      </c>
      <c r="C50" s="160"/>
      <c r="D50" s="26"/>
      <c r="E50" s="124"/>
      <c r="F50" s="110"/>
      <c r="G50" s="27"/>
      <c r="H50" s="110" t="s">
        <v>161</v>
      </c>
      <c r="I50" s="105" t="s">
        <v>161</v>
      </c>
      <c r="J50" s="105" t="s">
        <v>161</v>
      </c>
      <c r="K50" s="27" t="s">
        <v>161</v>
      </c>
      <c r="L50" s="5"/>
    </row>
    <row r="51" spans="1:12" ht="12.75">
      <c r="A51" s="64" t="s">
        <v>3</v>
      </c>
      <c r="B51" s="173" t="s">
        <v>7</v>
      </c>
      <c r="C51" s="166">
        <v>963</v>
      </c>
      <c r="D51" s="25">
        <v>26894078</v>
      </c>
      <c r="E51" s="135">
        <v>33420264</v>
      </c>
      <c r="F51" s="110">
        <f>(D51*100)/$D$65</f>
        <v>16.81640964680102</v>
      </c>
      <c r="G51" s="27">
        <f>(D51*100)/$D$69</f>
        <v>16.81640964680102</v>
      </c>
      <c r="H51" s="110"/>
      <c r="J51" s="179"/>
      <c r="K51" s="27"/>
      <c r="L51" s="5"/>
    </row>
    <row r="52" spans="1:12" ht="12.75">
      <c r="A52" s="64" t="s">
        <v>4</v>
      </c>
      <c r="B52" s="173" t="s">
        <v>68</v>
      </c>
      <c r="C52" s="160"/>
      <c r="D52" s="26"/>
      <c r="E52" s="124"/>
      <c r="F52" s="110"/>
      <c r="G52" s="27"/>
      <c r="H52" s="110"/>
      <c r="J52" s="179"/>
      <c r="K52" s="27"/>
      <c r="L52" s="5"/>
    </row>
    <row r="53" spans="1:12" ht="27.75" customHeight="1">
      <c r="A53" s="62" t="s">
        <v>67</v>
      </c>
      <c r="B53" s="173" t="s">
        <v>83</v>
      </c>
      <c r="C53" s="162">
        <v>58473</v>
      </c>
      <c r="D53" s="25">
        <v>20599720</v>
      </c>
      <c r="E53" s="135">
        <v>16209152</v>
      </c>
      <c r="F53" s="110">
        <f>(D53*100)/$D$65</f>
        <v>12.880654623274312</v>
      </c>
      <c r="G53" s="27">
        <f>(D53*100)/$D$65</f>
        <v>12.880654623274312</v>
      </c>
      <c r="H53" s="110"/>
      <c r="J53" s="179"/>
      <c r="K53" s="27"/>
      <c r="L53" s="5"/>
    </row>
    <row r="54" spans="1:12" ht="25.5">
      <c r="A54" s="66" t="s">
        <v>73</v>
      </c>
      <c r="B54" s="173" t="s">
        <v>30</v>
      </c>
      <c r="C54" s="166">
        <v>41</v>
      </c>
      <c r="D54" s="25">
        <v>17370948</v>
      </c>
      <c r="E54" s="135">
        <v>17370948</v>
      </c>
      <c r="F54" s="110">
        <f>(D54*100)/$D$65</f>
        <v>10.861758396078084</v>
      </c>
      <c r="G54" s="27">
        <f>(D54*100)/$D$69</f>
        <v>10.861758396078084</v>
      </c>
      <c r="H54" s="110"/>
      <c r="J54" s="179"/>
      <c r="K54" s="27"/>
      <c r="L54" s="5"/>
    </row>
    <row r="55" spans="1:12" ht="12.75">
      <c r="A55" s="64" t="s">
        <v>6</v>
      </c>
      <c r="B55" s="171" t="s">
        <v>109</v>
      </c>
      <c r="C55" s="161"/>
      <c r="D55" s="125"/>
      <c r="E55" s="126"/>
      <c r="F55" s="111"/>
      <c r="G55" s="84"/>
      <c r="H55" s="111"/>
      <c r="I55" s="83"/>
      <c r="J55" s="180"/>
      <c r="K55" s="84"/>
      <c r="L55" s="5"/>
    </row>
    <row r="56" spans="1:12" ht="25.5">
      <c r="A56" s="65" t="s">
        <v>81</v>
      </c>
      <c r="B56" s="174" t="s">
        <v>86</v>
      </c>
      <c r="C56" s="166">
        <v>6</v>
      </c>
      <c r="D56" s="25">
        <v>112440</v>
      </c>
      <c r="E56" s="135">
        <v>112440</v>
      </c>
      <c r="F56" s="110">
        <f>(D56*100)/$D$65</f>
        <v>0.07030681998789128</v>
      </c>
      <c r="G56" s="27">
        <f>(D56*100)/$D$69</f>
        <v>0.07030681998789128</v>
      </c>
      <c r="H56" s="110"/>
      <c r="J56" s="179"/>
      <c r="K56" s="27"/>
      <c r="L56" s="5"/>
    </row>
    <row r="57" spans="1:12" ht="12.75">
      <c r="A57" s="65" t="s">
        <v>82</v>
      </c>
      <c r="B57" s="172" t="s">
        <v>110</v>
      </c>
      <c r="C57" s="162">
        <v>7</v>
      </c>
      <c r="D57" s="127">
        <v>6274</v>
      </c>
      <c r="E57" s="128">
        <v>6274</v>
      </c>
      <c r="F57" s="110">
        <f>(D57*100)/$D$65</f>
        <v>0.003923025512309052</v>
      </c>
      <c r="G57" s="27">
        <f>(D57*100)/$D$69</f>
        <v>0.003923025512309052</v>
      </c>
      <c r="H57" s="110"/>
      <c r="J57" s="179"/>
      <c r="K57" s="27"/>
      <c r="L57" s="5"/>
    </row>
    <row r="58" spans="1:12" ht="12.75">
      <c r="A58" s="65" t="s">
        <v>111</v>
      </c>
      <c r="B58" s="174" t="s">
        <v>87</v>
      </c>
      <c r="C58" s="166">
        <v>282</v>
      </c>
      <c r="D58" s="25">
        <v>3987233</v>
      </c>
      <c r="E58" s="135">
        <v>2944197</v>
      </c>
      <c r="F58" s="110">
        <f>(D58*100)/$D$65</f>
        <v>2.493148993069901</v>
      </c>
      <c r="G58" s="27">
        <f>(D58*100)/$D$69</f>
        <v>2.493148993069901</v>
      </c>
      <c r="H58" s="110"/>
      <c r="J58" s="179"/>
      <c r="K58" s="27"/>
      <c r="L58" s="5"/>
    </row>
    <row r="59" spans="1:12" ht="12.75">
      <c r="A59" s="65"/>
      <c r="B59" s="175"/>
      <c r="C59" s="160"/>
      <c r="D59" s="26"/>
      <c r="E59" s="124"/>
      <c r="F59" s="110"/>
      <c r="G59" s="27"/>
      <c r="H59" s="110"/>
      <c r="J59" s="179"/>
      <c r="K59" s="27"/>
      <c r="L59" s="5"/>
    </row>
    <row r="60" spans="1:12" s="1" customFormat="1" ht="12.75">
      <c r="A60" s="64"/>
      <c r="B60" s="173"/>
      <c r="C60" s="160"/>
      <c r="D60" s="26"/>
      <c r="E60" s="124"/>
      <c r="F60" s="110"/>
      <c r="G60" s="27"/>
      <c r="H60" s="110"/>
      <c r="I60" s="4"/>
      <c r="J60" s="179"/>
      <c r="K60" s="27"/>
      <c r="L60" s="44"/>
    </row>
    <row r="61" spans="1:12" s="1" customFormat="1" ht="12.75">
      <c r="A61" s="67"/>
      <c r="B61" s="121" t="s">
        <v>20</v>
      </c>
      <c r="C61" s="165">
        <f>SUM(C51:C60)</f>
        <v>59772</v>
      </c>
      <c r="D61" s="133">
        <f>SUM(D51:D60)</f>
        <v>68970693</v>
      </c>
      <c r="E61" s="136">
        <f>SUM(E51:E60)</f>
        <v>70063275</v>
      </c>
      <c r="F61" s="115">
        <f>SUM(F51:F60)</f>
        <v>43.12620150472352</v>
      </c>
      <c r="G61" s="61">
        <f>SUM(G51:G60)</f>
        <v>43.12620150472352</v>
      </c>
      <c r="H61" s="115"/>
      <c r="I61" s="60"/>
      <c r="J61" s="182"/>
      <c r="K61" s="61"/>
      <c r="L61" s="44"/>
    </row>
    <row r="62" spans="1:12" s="1" customFormat="1" ht="12.75">
      <c r="A62" s="67"/>
      <c r="B62" s="121"/>
      <c r="C62" s="160"/>
      <c r="D62" s="62"/>
      <c r="E62" s="124"/>
      <c r="F62" s="110"/>
      <c r="G62" s="27"/>
      <c r="H62" s="110"/>
      <c r="I62" s="4"/>
      <c r="J62" s="179"/>
      <c r="K62" s="27"/>
      <c r="L62" s="44"/>
    </row>
    <row r="63" spans="1:12" s="1" customFormat="1" ht="25.5">
      <c r="A63" s="68" t="s">
        <v>13</v>
      </c>
      <c r="B63" s="121" t="s">
        <v>21</v>
      </c>
      <c r="C63" s="165">
        <f>C48+C61</f>
        <v>59830</v>
      </c>
      <c r="D63" s="137">
        <f>(D48+D61)</f>
        <v>71638478</v>
      </c>
      <c r="E63" s="134">
        <f>E48+E61</f>
        <v>72712318</v>
      </c>
      <c r="F63" s="114">
        <f>+F61+F48</f>
        <v>44.794322100253545</v>
      </c>
      <c r="G63" s="48">
        <f>+G61+G48</f>
        <v>44.794322100253545</v>
      </c>
      <c r="H63" s="114"/>
      <c r="I63" s="15"/>
      <c r="J63" s="181"/>
      <c r="K63" s="48"/>
      <c r="L63" s="44"/>
    </row>
    <row r="64" spans="1:12" s="1" customFormat="1" ht="12.75">
      <c r="A64" s="67"/>
      <c r="B64" s="121"/>
      <c r="C64" s="160"/>
      <c r="D64" s="62"/>
      <c r="E64" s="124"/>
      <c r="F64" s="110"/>
      <c r="G64" s="27"/>
      <c r="H64" s="110"/>
      <c r="I64" s="4"/>
      <c r="J64" s="179"/>
      <c r="K64" s="27"/>
      <c r="L64" s="44"/>
    </row>
    <row r="65" spans="1:12" s="1" customFormat="1" ht="12.75">
      <c r="A65" s="67"/>
      <c r="B65" s="121" t="s">
        <v>22</v>
      </c>
      <c r="C65" s="165">
        <f>C32+C63</f>
        <v>59881</v>
      </c>
      <c r="D65" s="133">
        <f>(D32+D63)</f>
        <v>159927586</v>
      </c>
      <c r="E65" s="138">
        <f>E32+E63</f>
        <v>119995386</v>
      </c>
      <c r="F65" s="116">
        <f aca="true" t="shared" si="3" ref="F65:K65">(F32+F63)</f>
        <v>100</v>
      </c>
      <c r="G65" s="71">
        <f t="shared" si="3"/>
        <v>100</v>
      </c>
      <c r="H65" s="144">
        <f t="shared" si="3"/>
        <v>11502314</v>
      </c>
      <c r="I65" s="119">
        <f t="shared" si="3"/>
        <v>7985000</v>
      </c>
      <c r="J65" s="107">
        <f t="shared" si="3"/>
        <v>19487314</v>
      </c>
      <c r="K65" s="120">
        <f t="shared" si="3"/>
        <v>64.30797131436155</v>
      </c>
      <c r="L65" s="44"/>
    </row>
    <row r="66" spans="1:12" ht="12.75">
      <c r="A66" s="67"/>
      <c r="B66" s="121"/>
      <c r="C66" s="160"/>
      <c r="D66" s="26"/>
      <c r="E66" s="124"/>
      <c r="F66" s="110"/>
      <c r="G66" s="27"/>
      <c r="H66" s="110"/>
      <c r="J66" s="179"/>
      <c r="K66" s="27"/>
      <c r="L66" s="5"/>
    </row>
    <row r="67" spans="1:12" ht="25.5">
      <c r="A67" s="63" t="s">
        <v>23</v>
      </c>
      <c r="B67" s="173" t="s">
        <v>31</v>
      </c>
      <c r="C67" s="167">
        <v>0</v>
      </c>
      <c r="D67" s="139">
        <v>0</v>
      </c>
      <c r="E67" s="140">
        <v>0</v>
      </c>
      <c r="F67" s="114">
        <v>0</v>
      </c>
      <c r="G67" s="48">
        <f>(D67*100)/D69</f>
        <v>0</v>
      </c>
      <c r="H67" s="114" t="s">
        <v>161</v>
      </c>
      <c r="I67" s="15"/>
      <c r="J67" s="181"/>
      <c r="K67" s="48" t="s">
        <v>161</v>
      </c>
      <c r="L67" s="5"/>
    </row>
    <row r="68" spans="1:12" s="191" customFormat="1" ht="12.75">
      <c r="A68" s="64"/>
      <c r="B68" s="173"/>
      <c r="C68" s="160"/>
      <c r="D68" s="26"/>
      <c r="E68" s="124"/>
      <c r="F68" s="110"/>
      <c r="G68" s="27"/>
      <c r="H68" s="110"/>
      <c r="I68" s="4"/>
      <c r="J68" s="179"/>
      <c r="K68" s="27"/>
      <c r="L68" s="190"/>
    </row>
    <row r="69" spans="1:12" s="156" customFormat="1" ht="20.25" customHeight="1" thickBot="1">
      <c r="A69" s="189"/>
      <c r="B69" s="176" t="s">
        <v>27</v>
      </c>
      <c r="C69" s="168">
        <f>C65+C67</f>
        <v>59881</v>
      </c>
      <c r="D69" s="35">
        <f>(D65+D67)</f>
        <v>159927586</v>
      </c>
      <c r="E69" s="141">
        <f>E65+E67</f>
        <v>119995386</v>
      </c>
      <c r="F69" s="117">
        <f>F65+F67</f>
        <v>100</v>
      </c>
      <c r="G69" s="70">
        <f>G65+G67</f>
        <v>100</v>
      </c>
      <c r="H69" s="117">
        <f>H65</f>
        <v>11502314</v>
      </c>
      <c r="I69" s="230">
        <f>I65</f>
        <v>7985000</v>
      </c>
      <c r="J69" s="117">
        <f>J65</f>
        <v>19487314</v>
      </c>
      <c r="K69" s="28">
        <f>K65</f>
        <v>64.30797131436155</v>
      </c>
      <c r="L69" s="155"/>
    </row>
    <row r="70" spans="1:11" s="45" customFormat="1" ht="13.5" hidden="1" thickBot="1">
      <c r="A70" s="69"/>
      <c r="B70" s="239" t="s">
        <v>175</v>
      </c>
      <c r="C70" s="240"/>
      <c r="D70" s="240"/>
      <c r="E70" s="240"/>
      <c r="F70" s="240"/>
      <c r="G70" s="240"/>
      <c r="H70" s="240"/>
      <c r="I70" s="240"/>
      <c r="J70" s="240"/>
      <c r="K70" s="241"/>
    </row>
    <row r="71" spans="1:11" ht="0" customHeight="1" hidden="1">
      <c r="A71" s="6"/>
      <c r="B71" s="45"/>
      <c r="C71" s="45"/>
      <c r="D71" s="6"/>
      <c r="E71" s="6"/>
      <c r="F71" s="6"/>
      <c r="G71" s="6"/>
      <c r="H71" s="7"/>
      <c r="I71" s="7"/>
      <c r="J71" s="7"/>
      <c r="K71" s="7"/>
    </row>
  </sheetData>
  <sheetProtection/>
  <mergeCells count="15">
    <mergeCell ref="B2:K3"/>
    <mergeCell ref="A3:A7"/>
    <mergeCell ref="B70:K70"/>
    <mergeCell ref="F6:G6"/>
    <mergeCell ref="F8:G8"/>
    <mergeCell ref="B4:B5"/>
    <mergeCell ref="A8:A9"/>
    <mergeCell ref="B8:B9"/>
    <mergeCell ref="C8:C9"/>
    <mergeCell ref="D8:D9"/>
    <mergeCell ref="E8:E9"/>
    <mergeCell ref="H8:K8"/>
    <mergeCell ref="D6:E6"/>
    <mergeCell ref="H6:K6"/>
    <mergeCell ref="C4:K5"/>
  </mergeCells>
  <printOptions/>
  <pageMargins left="0.48" right="0.25" top="0.55" bottom="0.53" header="0.5" footer="0.5"/>
  <pageSetup fitToHeight="1" fitToWidth="1" horizontalDpi="300" verticalDpi="3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zoomScalePageLayoutView="0" workbookViewId="0" topLeftCell="B1">
      <pane ySplit="4" topLeftCell="A47" activePane="bottomLeft" state="frozen"/>
      <selection pane="topLeft" activeCell="A1" sqref="A1"/>
      <selection pane="bottomLeft" activeCell="B16" sqref="B16:I16"/>
    </sheetView>
  </sheetViews>
  <sheetFormatPr defaultColWidth="0" defaultRowHeight="15.75" customHeight="1" zeroHeight="1"/>
  <cols>
    <col min="1" max="1" width="6.421875" style="10" bestFit="1" customWidth="1"/>
    <col min="2" max="2" width="40.7109375" style="8" bestFit="1" customWidth="1"/>
    <col min="3" max="3" width="16.00390625" style="8" customWidth="1"/>
    <col min="4" max="4" width="20.8515625" style="8" customWidth="1"/>
    <col min="5" max="5" width="13.57421875" style="8" customWidth="1"/>
    <col min="6" max="6" width="11.57421875" style="8" customWidth="1"/>
    <col min="7" max="7" width="10.00390625" style="8" customWidth="1"/>
    <col min="8" max="8" width="12.140625" style="8" customWidth="1"/>
    <col min="9" max="9" width="10.57421875" style="8" customWidth="1"/>
    <col min="10" max="16384" width="9.00390625" style="8" hidden="1" customWidth="1"/>
  </cols>
  <sheetData>
    <row r="1" spans="1:9" ht="15.75">
      <c r="A1" s="49" t="s">
        <v>47</v>
      </c>
      <c r="B1" s="252" t="s">
        <v>48</v>
      </c>
      <c r="C1" s="252"/>
      <c r="D1" s="252"/>
      <c r="E1" s="252"/>
      <c r="F1" s="252"/>
      <c r="G1" s="252"/>
      <c r="H1" s="252"/>
      <c r="I1" s="253"/>
    </row>
    <row r="2" spans="1:9" ht="15.75">
      <c r="A2" s="51"/>
      <c r="B2" s="254" t="s">
        <v>49</v>
      </c>
      <c r="C2" s="254"/>
      <c r="D2" s="254"/>
      <c r="E2" s="254"/>
      <c r="F2" s="254"/>
      <c r="G2" s="254"/>
      <c r="H2" s="254"/>
      <c r="I2" s="255"/>
    </row>
    <row r="3" spans="1:9" ht="16.5" thickBot="1">
      <c r="A3" s="51"/>
      <c r="B3" s="52"/>
      <c r="C3" s="52"/>
      <c r="D3" s="52"/>
      <c r="E3" s="52"/>
      <c r="F3" s="52"/>
      <c r="G3" s="52"/>
      <c r="H3" s="52"/>
      <c r="I3" s="53"/>
    </row>
    <row r="4" spans="1:9" s="56" customFormat="1" ht="72.75" customHeight="1" thickBot="1">
      <c r="A4" s="16" t="s">
        <v>42</v>
      </c>
      <c r="B4" s="16" t="s">
        <v>43</v>
      </c>
      <c r="C4" s="54" t="s">
        <v>44</v>
      </c>
      <c r="D4" s="188" t="s">
        <v>45</v>
      </c>
      <c r="E4" s="256" t="s">
        <v>160</v>
      </c>
      <c r="F4" s="257"/>
      <c r="G4" s="257"/>
      <c r="H4" s="258"/>
      <c r="I4" s="259"/>
    </row>
    <row r="5" spans="1:9" s="52" customFormat="1" ht="54.75" customHeight="1" thickBot="1">
      <c r="A5" s="186" t="s">
        <v>180</v>
      </c>
      <c r="B5" s="202" t="s">
        <v>181</v>
      </c>
      <c r="C5" s="54" t="s">
        <v>182</v>
      </c>
      <c r="D5" s="39" t="s">
        <v>183</v>
      </c>
      <c r="E5" s="185" t="s">
        <v>163</v>
      </c>
      <c r="F5" s="185" t="s">
        <v>162</v>
      </c>
      <c r="G5" s="203" t="s">
        <v>184</v>
      </c>
      <c r="H5" s="218" t="s">
        <v>185</v>
      </c>
      <c r="I5" s="219" t="s">
        <v>186</v>
      </c>
    </row>
    <row r="6" spans="1:10" ht="15.75">
      <c r="A6" s="57">
        <v>1</v>
      </c>
      <c r="B6" s="187" t="s">
        <v>89</v>
      </c>
      <c r="C6" s="57">
        <v>13783920</v>
      </c>
      <c r="D6" s="73">
        <f aca="true" t="shared" si="0" ref="D6:D12">+C6*100/159927586</f>
        <v>8.618850784129263</v>
      </c>
      <c r="E6" s="57">
        <v>5050000</v>
      </c>
      <c r="F6" s="227">
        <v>6650000</v>
      </c>
      <c r="G6" s="204">
        <f>(E6+F6)</f>
        <v>11700000</v>
      </c>
      <c r="H6" s="220">
        <f>(G6/C6)*100</f>
        <v>84.88151411209583</v>
      </c>
      <c r="I6" s="221">
        <f>+G6*100/159927586</f>
        <v>7.315811044631162</v>
      </c>
      <c r="J6" s="205">
        <v>1</v>
      </c>
    </row>
    <row r="7" spans="1:9" ht="15.75">
      <c r="A7" s="55">
        <f aca="true" t="shared" si="1" ref="A7:A12">+A6+1</f>
        <v>2</v>
      </c>
      <c r="B7" s="72" t="s">
        <v>90</v>
      </c>
      <c r="C7" s="55">
        <v>10325886</v>
      </c>
      <c r="D7" s="146">
        <f t="shared" si="0"/>
        <v>6.456600926871991</v>
      </c>
      <c r="E7" s="55">
        <v>6405000</v>
      </c>
      <c r="F7" s="101">
        <v>1335000</v>
      </c>
      <c r="G7" s="206">
        <f>(E7+F7)</f>
        <v>7740000</v>
      </c>
      <c r="H7" s="220">
        <f>(G7/C7)*100</f>
        <v>74.95724822063696</v>
      </c>
      <c r="I7" s="221">
        <f>+G7*100/159927586</f>
        <v>4.8396903833713845</v>
      </c>
    </row>
    <row r="8" spans="1:9" ht="15.75">
      <c r="A8" s="55">
        <f t="shared" si="1"/>
        <v>3</v>
      </c>
      <c r="B8" s="72" t="s">
        <v>98</v>
      </c>
      <c r="C8" s="59">
        <v>458000</v>
      </c>
      <c r="D8" s="74">
        <f t="shared" si="0"/>
        <v>0.28637961183257027</v>
      </c>
      <c r="E8" s="145">
        <v>0</v>
      </c>
      <c r="F8" s="145">
        <v>0</v>
      </c>
      <c r="G8" s="207">
        <v>0</v>
      </c>
      <c r="H8" s="220">
        <f aca="true" t="shared" si="2" ref="H8:H13">(G8/C8)*100</f>
        <v>0</v>
      </c>
      <c r="I8" s="221">
        <f>+F8*100/159927586</f>
        <v>0</v>
      </c>
    </row>
    <row r="9" spans="1:9" ht="15.75">
      <c r="A9" s="55">
        <f t="shared" si="1"/>
        <v>4</v>
      </c>
      <c r="B9" s="72" t="s">
        <v>104</v>
      </c>
      <c r="C9" s="59">
        <v>2117674</v>
      </c>
      <c r="D9" s="74">
        <f t="shared" si="0"/>
        <v>1.3241455417203634</v>
      </c>
      <c r="E9" s="145">
        <v>0</v>
      </c>
      <c r="F9" s="145">
        <v>0</v>
      </c>
      <c r="G9" s="207">
        <v>0</v>
      </c>
      <c r="H9" s="220">
        <f t="shared" si="2"/>
        <v>0</v>
      </c>
      <c r="I9" s="221">
        <f>+F9*100/159927586</f>
        <v>0</v>
      </c>
    </row>
    <row r="10" spans="1:9" ht="15.75">
      <c r="A10" s="55">
        <f t="shared" si="1"/>
        <v>5</v>
      </c>
      <c r="B10" s="72" t="s">
        <v>105</v>
      </c>
      <c r="C10" s="75">
        <v>8323628</v>
      </c>
      <c r="D10" s="74">
        <f t="shared" si="0"/>
        <v>5.204623047333435</v>
      </c>
      <c r="E10" s="145">
        <v>47314</v>
      </c>
      <c r="F10" s="145">
        <v>0</v>
      </c>
      <c r="G10" s="207">
        <v>47314</v>
      </c>
      <c r="H10" s="220">
        <f t="shared" si="2"/>
        <v>0.5684300163342234</v>
      </c>
      <c r="I10" s="221">
        <f>+G10*100/159927586</f>
        <v>0.029584639638092203</v>
      </c>
    </row>
    <row r="11" spans="1:9" ht="15.75">
      <c r="A11" s="55">
        <f t="shared" si="1"/>
        <v>6</v>
      </c>
      <c r="B11" s="72" t="s">
        <v>108</v>
      </c>
      <c r="C11" s="59">
        <v>17760000</v>
      </c>
      <c r="D11" s="74">
        <f t="shared" si="0"/>
        <v>11.105025995952943</v>
      </c>
      <c r="E11" s="145">
        <v>0</v>
      </c>
      <c r="F11" s="145">
        <v>0</v>
      </c>
      <c r="G11" s="207">
        <v>0</v>
      </c>
      <c r="H11" s="220">
        <f t="shared" si="2"/>
        <v>0</v>
      </c>
      <c r="I11" s="221">
        <f>+F11*100/159927586</f>
        <v>0</v>
      </c>
    </row>
    <row r="12" spans="1:9" ht="16.5" thickBot="1">
      <c r="A12" s="55">
        <f t="shared" si="1"/>
        <v>7</v>
      </c>
      <c r="B12" s="72" t="s">
        <v>97</v>
      </c>
      <c r="C12" s="147">
        <v>35520000</v>
      </c>
      <c r="D12" s="74">
        <f t="shared" si="0"/>
        <v>22.210051991905885</v>
      </c>
      <c r="E12" s="145">
        <v>0</v>
      </c>
      <c r="F12" s="145">
        <v>0</v>
      </c>
      <c r="G12" s="206">
        <v>0</v>
      </c>
      <c r="H12" s="222">
        <f t="shared" si="2"/>
        <v>0</v>
      </c>
      <c r="I12" s="223">
        <f>+F12*100/159927586</f>
        <v>0</v>
      </c>
    </row>
    <row r="13" spans="1:9" ht="16.5" thickBot="1">
      <c r="A13" s="58"/>
      <c r="B13" s="76" t="s">
        <v>46</v>
      </c>
      <c r="C13" s="77">
        <f aca="true" t="shared" si="3" ref="C13:I13">SUM(C6:C12)</f>
        <v>88289108</v>
      </c>
      <c r="D13" s="78">
        <f t="shared" si="3"/>
        <v>55.20567789974645</v>
      </c>
      <c r="E13" s="77">
        <f>SUM(E6:E12)</f>
        <v>11502314</v>
      </c>
      <c r="F13" s="77">
        <f t="shared" si="3"/>
        <v>7985000</v>
      </c>
      <c r="G13" s="208">
        <f>SUM(G6:G12)</f>
        <v>19487314</v>
      </c>
      <c r="H13" s="209">
        <f t="shared" si="2"/>
        <v>22.072160928389945</v>
      </c>
      <c r="I13" s="210">
        <f t="shared" si="3"/>
        <v>12.185086067640638</v>
      </c>
    </row>
    <row r="14" ht="15.75">
      <c r="I14" s="52"/>
    </row>
    <row r="15" spans="1:9" s="52" customFormat="1" ht="15.75">
      <c r="A15" s="79" t="s">
        <v>100</v>
      </c>
      <c r="B15" s="80"/>
      <c r="C15" s="80"/>
      <c r="D15" s="80"/>
      <c r="E15" s="80"/>
      <c r="F15" s="80"/>
      <c r="G15" s="80"/>
      <c r="H15" s="80"/>
      <c r="I15" s="80"/>
    </row>
    <row r="16" spans="1:9" s="52" customFormat="1" ht="42.75" customHeight="1">
      <c r="A16" s="81" t="s">
        <v>101</v>
      </c>
      <c r="B16" s="260" t="s">
        <v>102</v>
      </c>
      <c r="C16" s="260"/>
      <c r="D16" s="260"/>
      <c r="E16" s="260"/>
      <c r="F16" s="260"/>
      <c r="G16" s="260"/>
      <c r="H16" s="260"/>
      <c r="I16" s="260"/>
    </row>
    <row r="17" spans="1:9" s="52" customFormat="1" ht="16.5" thickBot="1">
      <c r="A17" s="251" t="s">
        <v>156</v>
      </c>
      <c r="B17" s="251"/>
      <c r="C17" s="251"/>
      <c r="D17" s="251"/>
      <c r="E17" s="251"/>
      <c r="F17" s="251"/>
      <c r="G17" s="251"/>
      <c r="H17" s="251"/>
      <c r="I17" s="251"/>
    </row>
    <row r="18" spans="1:9" s="52" customFormat="1" ht="16.5" thickBot="1">
      <c r="A18" s="57">
        <v>1</v>
      </c>
      <c r="B18" s="95" t="s">
        <v>112</v>
      </c>
      <c r="C18" s="57">
        <v>320674</v>
      </c>
      <c r="D18" s="73">
        <f>+C18*100/159927586</f>
        <v>0.20051199922444898</v>
      </c>
      <c r="E18" s="57">
        <v>0</v>
      </c>
      <c r="F18" s="57">
        <v>0</v>
      </c>
      <c r="G18" s="204">
        <v>0</v>
      </c>
      <c r="H18" s="211">
        <v>0</v>
      </c>
      <c r="I18" s="212">
        <f aca="true" t="shared" si="4" ref="I18:I63">+F18*100/159927586</f>
        <v>0</v>
      </c>
    </row>
    <row r="19" spans="1:9" ht="15.75">
      <c r="A19" s="55">
        <f aca="true" t="shared" si="5" ref="A19:A63">+A18+1</f>
        <v>2</v>
      </c>
      <c r="B19" s="97" t="s">
        <v>113</v>
      </c>
      <c r="C19" s="55">
        <v>68000</v>
      </c>
      <c r="D19" s="148">
        <f aca="true" t="shared" si="6" ref="D19:D63">+C19*100/159927586</f>
        <v>0.042519243678198204</v>
      </c>
      <c r="E19" s="145">
        <v>0</v>
      </c>
      <c r="F19" s="145">
        <v>0</v>
      </c>
      <c r="G19" s="207">
        <v>0</v>
      </c>
      <c r="H19" s="74">
        <v>0</v>
      </c>
      <c r="I19" s="213">
        <f t="shared" si="4"/>
        <v>0</v>
      </c>
    </row>
    <row r="20" spans="1:9" ht="15.75">
      <c r="A20" s="101">
        <f t="shared" si="5"/>
        <v>3</v>
      </c>
      <c r="B20" s="100" t="s">
        <v>114</v>
      </c>
      <c r="C20" s="101">
        <v>26000</v>
      </c>
      <c r="D20" s="149">
        <f t="shared" si="6"/>
        <v>0.016257357876958138</v>
      </c>
      <c r="E20" s="145">
        <v>0</v>
      </c>
      <c r="F20" s="145">
        <v>0</v>
      </c>
      <c r="G20" s="207">
        <v>0</v>
      </c>
      <c r="H20" s="74">
        <v>0</v>
      </c>
      <c r="I20" s="214">
        <f t="shared" si="4"/>
        <v>0</v>
      </c>
    </row>
    <row r="21" spans="1:9" ht="15.75">
      <c r="A21" s="55">
        <f t="shared" si="5"/>
        <v>4</v>
      </c>
      <c r="B21" s="97" t="s">
        <v>115</v>
      </c>
      <c r="C21" s="55">
        <v>98000</v>
      </c>
      <c r="D21" s="148">
        <f t="shared" si="6"/>
        <v>0.06127773353622683</v>
      </c>
      <c r="E21" s="145">
        <v>0</v>
      </c>
      <c r="F21" s="145">
        <v>0</v>
      </c>
      <c r="G21" s="207">
        <v>0</v>
      </c>
      <c r="H21" s="74">
        <v>0</v>
      </c>
      <c r="I21" s="214">
        <f t="shared" si="4"/>
        <v>0</v>
      </c>
    </row>
    <row r="22" spans="1:9" ht="15.75">
      <c r="A22" s="55">
        <f t="shared" si="5"/>
        <v>5</v>
      </c>
      <c r="B22" s="97" t="s">
        <v>116</v>
      </c>
      <c r="C22" s="55">
        <v>206000</v>
      </c>
      <c r="D22" s="149">
        <f t="shared" si="6"/>
        <v>0.12880829702512986</v>
      </c>
      <c r="E22" s="145">
        <v>0</v>
      </c>
      <c r="F22" s="145">
        <v>0</v>
      </c>
      <c r="G22" s="207">
        <v>0</v>
      </c>
      <c r="H22" s="74">
        <v>0</v>
      </c>
      <c r="I22" s="214">
        <f t="shared" si="4"/>
        <v>0</v>
      </c>
    </row>
    <row r="23" spans="1:9" ht="15.75">
      <c r="A23" s="101">
        <f t="shared" si="5"/>
        <v>6</v>
      </c>
      <c r="B23" s="97" t="s">
        <v>117</v>
      </c>
      <c r="C23" s="55">
        <v>118000</v>
      </c>
      <c r="D23" s="150">
        <f t="shared" si="6"/>
        <v>0.07378339344157923</v>
      </c>
      <c r="E23" s="145">
        <v>0</v>
      </c>
      <c r="F23" s="145">
        <v>0</v>
      </c>
      <c r="G23" s="207">
        <v>0</v>
      </c>
      <c r="H23" s="74">
        <v>0</v>
      </c>
      <c r="I23" s="214">
        <f t="shared" si="4"/>
        <v>0</v>
      </c>
    </row>
    <row r="24" spans="1:9" ht="15.75">
      <c r="A24" s="55">
        <f t="shared" si="5"/>
        <v>7</v>
      </c>
      <c r="B24" s="97" t="s">
        <v>118</v>
      </c>
      <c r="C24" s="55">
        <v>202000</v>
      </c>
      <c r="D24" s="148">
        <f t="shared" si="6"/>
        <v>0.12630716504405937</v>
      </c>
      <c r="E24" s="145">
        <v>0</v>
      </c>
      <c r="F24" s="145">
        <v>0</v>
      </c>
      <c r="G24" s="207">
        <v>0</v>
      </c>
      <c r="H24" s="74">
        <v>0</v>
      </c>
      <c r="I24" s="214">
        <f t="shared" si="4"/>
        <v>0</v>
      </c>
    </row>
    <row r="25" spans="1:9" ht="15.75">
      <c r="A25" s="55">
        <f t="shared" si="5"/>
        <v>8</v>
      </c>
      <c r="B25" s="97" t="s">
        <v>119</v>
      </c>
      <c r="C25" s="55">
        <v>186000</v>
      </c>
      <c r="D25" s="149">
        <f t="shared" si="6"/>
        <v>0.11630263711977745</v>
      </c>
      <c r="E25" s="145">
        <v>0</v>
      </c>
      <c r="F25" s="145">
        <v>0</v>
      </c>
      <c r="G25" s="207">
        <v>0</v>
      </c>
      <c r="H25" s="74">
        <v>0</v>
      </c>
      <c r="I25" s="214">
        <f t="shared" si="4"/>
        <v>0</v>
      </c>
    </row>
    <row r="26" spans="1:9" ht="15.75">
      <c r="A26" s="55">
        <f t="shared" si="5"/>
        <v>9</v>
      </c>
      <c r="B26" s="97" t="s">
        <v>120</v>
      </c>
      <c r="C26" s="55">
        <v>96000</v>
      </c>
      <c r="D26" s="148">
        <f t="shared" si="6"/>
        <v>0.06002716754569159</v>
      </c>
      <c r="E26" s="145">
        <v>0</v>
      </c>
      <c r="F26" s="145">
        <v>0</v>
      </c>
      <c r="G26" s="207">
        <v>0</v>
      </c>
      <c r="H26" s="74">
        <v>0</v>
      </c>
      <c r="I26" s="214">
        <f t="shared" si="4"/>
        <v>0</v>
      </c>
    </row>
    <row r="27" spans="1:9" ht="15.75">
      <c r="A27" s="55">
        <f t="shared" si="5"/>
        <v>10</v>
      </c>
      <c r="B27" s="103" t="s">
        <v>157</v>
      </c>
      <c r="C27" s="104">
        <v>63000</v>
      </c>
      <c r="D27" s="148">
        <f t="shared" si="6"/>
        <v>0.0393928287018601</v>
      </c>
      <c r="E27" s="145">
        <v>0</v>
      </c>
      <c r="F27" s="145">
        <v>0</v>
      </c>
      <c r="G27" s="207">
        <v>0</v>
      </c>
      <c r="H27" s="74">
        <v>0</v>
      </c>
      <c r="I27" s="214">
        <f t="shared" si="4"/>
        <v>0</v>
      </c>
    </row>
    <row r="28" spans="1:9" ht="15.75">
      <c r="A28" s="101">
        <f t="shared" si="5"/>
        <v>11</v>
      </c>
      <c r="B28" s="100" t="s">
        <v>121</v>
      </c>
      <c r="C28" s="101">
        <v>734000</v>
      </c>
      <c r="D28" s="150">
        <f t="shared" si="6"/>
        <v>0.4589577185264336</v>
      </c>
      <c r="E28" s="145">
        <v>0</v>
      </c>
      <c r="F28" s="145">
        <v>0</v>
      </c>
      <c r="G28" s="207">
        <v>0</v>
      </c>
      <c r="H28" s="74">
        <v>0</v>
      </c>
      <c r="I28" s="214">
        <f t="shared" si="4"/>
        <v>0</v>
      </c>
    </row>
    <row r="29" spans="1:9" ht="15.75">
      <c r="A29" s="55">
        <f t="shared" si="5"/>
        <v>12</v>
      </c>
      <c r="B29" s="97" t="s">
        <v>122</v>
      </c>
      <c r="C29" s="55">
        <v>80000</v>
      </c>
      <c r="D29" s="148">
        <f t="shared" si="6"/>
        <v>0.050022639621409654</v>
      </c>
      <c r="E29" s="145">
        <v>0</v>
      </c>
      <c r="F29" s="145">
        <v>0</v>
      </c>
      <c r="G29" s="207">
        <v>0</v>
      </c>
      <c r="H29" s="74">
        <v>0</v>
      </c>
      <c r="I29" s="214">
        <f t="shared" si="4"/>
        <v>0</v>
      </c>
    </row>
    <row r="30" spans="1:9" ht="15.75">
      <c r="A30" s="55">
        <f t="shared" si="5"/>
        <v>13</v>
      </c>
      <c r="B30" s="97" t="s">
        <v>123</v>
      </c>
      <c r="C30" s="55">
        <v>80000</v>
      </c>
      <c r="D30" s="149">
        <f t="shared" si="6"/>
        <v>0.050022639621409654</v>
      </c>
      <c r="E30" s="145">
        <v>0</v>
      </c>
      <c r="F30" s="145">
        <v>0</v>
      </c>
      <c r="G30" s="207">
        <v>0</v>
      </c>
      <c r="H30" s="74">
        <v>0</v>
      </c>
      <c r="I30" s="214">
        <f t="shared" si="4"/>
        <v>0</v>
      </c>
    </row>
    <row r="31" spans="1:9" ht="15.75">
      <c r="A31" s="55">
        <f t="shared" si="5"/>
        <v>14</v>
      </c>
      <c r="B31" s="97" t="s">
        <v>124</v>
      </c>
      <c r="C31" s="55">
        <v>80000</v>
      </c>
      <c r="D31" s="148">
        <f t="shared" si="6"/>
        <v>0.050022639621409654</v>
      </c>
      <c r="E31" s="145">
        <v>0</v>
      </c>
      <c r="F31" s="145">
        <v>0</v>
      </c>
      <c r="G31" s="207">
        <v>0</v>
      </c>
      <c r="H31" s="74">
        <v>0</v>
      </c>
      <c r="I31" s="214">
        <f t="shared" si="4"/>
        <v>0</v>
      </c>
    </row>
    <row r="32" spans="1:9" ht="15.75">
      <c r="A32" s="55">
        <f t="shared" si="5"/>
        <v>15</v>
      </c>
      <c r="B32" s="97" t="s">
        <v>125</v>
      </c>
      <c r="C32" s="55">
        <v>160000</v>
      </c>
      <c r="D32" s="148">
        <f t="shared" si="6"/>
        <v>0.10004527924281931</v>
      </c>
      <c r="E32" s="145">
        <v>0</v>
      </c>
      <c r="F32" s="145">
        <v>0</v>
      </c>
      <c r="G32" s="207">
        <v>0</v>
      </c>
      <c r="H32" s="74">
        <v>0</v>
      </c>
      <c r="I32" s="214">
        <f t="shared" si="4"/>
        <v>0</v>
      </c>
    </row>
    <row r="33" spans="1:9" ht="15.75">
      <c r="A33" s="55">
        <f t="shared" si="5"/>
        <v>16</v>
      </c>
      <c r="B33" s="97" t="s">
        <v>126</v>
      </c>
      <c r="C33" s="55">
        <v>24000</v>
      </c>
      <c r="D33" s="150">
        <f t="shared" si="6"/>
        <v>0.015006791886422897</v>
      </c>
      <c r="E33" s="145">
        <v>0</v>
      </c>
      <c r="F33" s="145">
        <v>0</v>
      </c>
      <c r="G33" s="207">
        <v>0</v>
      </c>
      <c r="H33" s="74">
        <v>0</v>
      </c>
      <c r="I33" s="214">
        <f t="shared" si="4"/>
        <v>0</v>
      </c>
    </row>
    <row r="34" spans="1:9" ht="15.75">
      <c r="A34" s="55">
        <f t="shared" si="5"/>
        <v>17</v>
      </c>
      <c r="B34" s="97" t="s">
        <v>127</v>
      </c>
      <c r="C34" s="55">
        <v>64000</v>
      </c>
      <c r="D34" s="148">
        <f t="shared" si="6"/>
        <v>0.040018111697127726</v>
      </c>
      <c r="E34" s="145">
        <v>0</v>
      </c>
      <c r="F34" s="145">
        <v>0</v>
      </c>
      <c r="G34" s="207">
        <v>0</v>
      </c>
      <c r="H34" s="74">
        <v>0</v>
      </c>
      <c r="I34" s="214">
        <f t="shared" si="4"/>
        <v>0</v>
      </c>
    </row>
    <row r="35" spans="1:9" ht="15.75">
      <c r="A35" s="55">
        <f t="shared" si="5"/>
        <v>18</v>
      </c>
      <c r="B35" s="97" t="s">
        <v>128</v>
      </c>
      <c r="C35" s="55">
        <v>56000</v>
      </c>
      <c r="D35" s="149">
        <f t="shared" si="6"/>
        <v>0.03501584773498676</v>
      </c>
      <c r="E35" s="145">
        <v>0</v>
      </c>
      <c r="F35" s="145">
        <v>0</v>
      </c>
      <c r="G35" s="207">
        <v>0</v>
      </c>
      <c r="H35" s="74">
        <v>0</v>
      </c>
      <c r="I35" s="214">
        <f t="shared" si="4"/>
        <v>0</v>
      </c>
    </row>
    <row r="36" spans="1:9" ht="15.75">
      <c r="A36" s="55">
        <f t="shared" si="5"/>
        <v>19</v>
      </c>
      <c r="B36" s="97" t="s">
        <v>129</v>
      </c>
      <c r="C36" s="55">
        <v>40000</v>
      </c>
      <c r="D36" s="148">
        <f t="shared" si="6"/>
        <v>0.025011319810704827</v>
      </c>
      <c r="E36" s="145">
        <v>0</v>
      </c>
      <c r="F36" s="145">
        <v>0</v>
      </c>
      <c r="G36" s="207">
        <v>0</v>
      </c>
      <c r="H36" s="74">
        <v>0</v>
      </c>
      <c r="I36" s="214">
        <f t="shared" si="4"/>
        <v>0</v>
      </c>
    </row>
    <row r="37" spans="1:9" ht="15.75">
      <c r="A37" s="55">
        <f t="shared" si="5"/>
        <v>20</v>
      </c>
      <c r="B37" s="97" t="s">
        <v>130</v>
      </c>
      <c r="C37" s="55">
        <v>80000</v>
      </c>
      <c r="D37" s="148">
        <f t="shared" si="6"/>
        <v>0.050022639621409654</v>
      </c>
      <c r="E37" s="145">
        <v>0</v>
      </c>
      <c r="F37" s="145">
        <v>0</v>
      </c>
      <c r="G37" s="207">
        <v>0</v>
      </c>
      <c r="H37" s="74">
        <v>0</v>
      </c>
      <c r="I37" s="214">
        <f t="shared" si="4"/>
        <v>0</v>
      </c>
    </row>
    <row r="38" spans="1:9" ht="15.75">
      <c r="A38" s="55">
        <f t="shared" si="5"/>
        <v>21</v>
      </c>
      <c r="B38" s="97" t="s">
        <v>131</v>
      </c>
      <c r="C38" s="55">
        <v>40000</v>
      </c>
      <c r="D38" s="150">
        <f t="shared" si="6"/>
        <v>0.025011319810704827</v>
      </c>
      <c r="E38" s="145">
        <v>0</v>
      </c>
      <c r="F38" s="145">
        <v>0</v>
      </c>
      <c r="G38" s="207">
        <v>0</v>
      </c>
      <c r="H38" s="74">
        <v>0</v>
      </c>
      <c r="I38" s="214">
        <f t="shared" si="4"/>
        <v>0</v>
      </c>
    </row>
    <row r="39" spans="1:9" ht="15.75">
      <c r="A39" s="55">
        <f t="shared" si="5"/>
        <v>22</v>
      </c>
      <c r="B39" s="97" t="s">
        <v>132</v>
      </c>
      <c r="C39" s="55">
        <v>188000</v>
      </c>
      <c r="D39" s="148">
        <f t="shared" si="6"/>
        <v>0.11755320311031268</v>
      </c>
      <c r="E39" s="145">
        <v>0</v>
      </c>
      <c r="F39" s="145">
        <v>0</v>
      </c>
      <c r="G39" s="207">
        <v>0</v>
      </c>
      <c r="H39" s="74">
        <v>0</v>
      </c>
      <c r="I39" s="214">
        <f t="shared" si="4"/>
        <v>0</v>
      </c>
    </row>
    <row r="40" spans="1:9" ht="15.75">
      <c r="A40" s="55">
        <f t="shared" si="5"/>
        <v>23</v>
      </c>
      <c r="B40" s="97" t="s">
        <v>133</v>
      </c>
      <c r="C40" s="55">
        <v>80000</v>
      </c>
      <c r="D40" s="149">
        <f t="shared" si="6"/>
        <v>0.050022639621409654</v>
      </c>
      <c r="E40" s="145">
        <v>0</v>
      </c>
      <c r="F40" s="145">
        <v>0</v>
      </c>
      <c r="G40" s="207">
        <v>0</v>
      </c>
      <c r="H40" s="74">
        <v>0</v>
      </c>
      <c r="I40" s="214">
        <f t="shared" si="4"/>
        <v>0</v>
      </c>
    </row>
    <row r="41" spans="1:9" ht="15.75">
      <c r="A41" s="55">
        <f t="shared" si="5"/>
        <v>24</v>
      </c>
      <c r="B41" s="97" t="s">
        <v>134</v>
      </c>
      <c r="C41" s="55">
        <v>80000</v>
      </c>
      <c r="D41" s="148">
        <f t="shared" si="6"/>
        <v>0.050022639621409654</v>
      </c>
      <c r="E41" s="145">
        <v>0</v>
      </c>
      <c r="F41" s="145">
        <v>0</v>
      </c>
      <c r="G41" s="207">
        <v>0</v>
      </c>
      <c r="H41" s="74">
        <v>0</v>
      </c>
      <c r="I41" s="214">
        <f t="shared" si="4"/>
        <v>0</v>
      </c>
    </row>
    <row r="42" spans="1:9" ht="15.75">
      <c r="A42" s="55">
        <f t="shared" si="5"/>
        <v>25</v>
      </c>
      <c r="B42" s="97" t="s">
        <v>135</v>
      </c>
      <c r="C42" s="55">
        <v>80000</v>
      </c>
      <c r="D42" s="148">
        <f t="shared" si="6"/>
        <v>0.050022639621409654</v>
      </c>
      <c r="E42" s="145">
        <v>0</v>
      </c>
      <c r="F42" s="145">
        <v>0</v>
      </c>
      <c r="G42" s="207">
        <v>0</v>
      </c>
      <c r="H42" s="74">
        <v>0</v>
      </c>
      <c r="I42" s="214">
        <f t="shared" si="4"/>
        <v>0</v>
      </c>
    </row>
    <row r="43" spans="1:9" ht="15.75">
      <c r="A43" s="55">
        <f t="shared" si="5"/>
        <v>26</v>
      </c>
      <c r="B43" s="97" t="s">
        <v>136</v>
      </c>
      <c r="C43" s="55">
        <v>368000</v>
      </c>
      <c r="D43" s="150">
        <f t="shared" si="6"/>
        <v>0.2301041422584844</v>
      </c>
      <c r="E43" s="145">
        <v>0</v>
      </c>
      <c r="F43" s="145">
        <v>0</v>
      </c>
      <c r="G43" s="207">
        <v>0</v>
      </c>
      <c r="H43" s="74">
        <v>0</v>
      </c>
      <c r="I43" s="214">
        <f t="shared" si="4"/>
        <v>0</v>
      </c>
    </row>
    <row r="44" spans="1:9" ht="15.75">
      <c r="A44" s="55">
        <f t="shared" si="5"/>
        <v>27</v>
      </c>
      <c r="B44" s="97" t="s">
        <v>137</v>
      </c>
      <c r="C44" s="55">
        <v>40000</v>
      </c>
      <c r="D44" s="148">
        <f t="shared" si="6"/>
        <v>0.025011319810704827</v>
      </c>
      <c r="E44" s="145">
        <v>0</v>
      </c>
      <c r="F44" s="145">
        <v>0</v>
      </c>
      <c r="G44" s="207">
        <v>0</v>
      </c>
      <c r="H44" s="74">
        <v>0</v>
      </c>
      <c r="I44" s="214">
        <f t="shared" si="4"/>
        <v>0</v>
      </c>
    </row>
    <row r="45" spans="1:9" ht="15.75">
      <c r="A45" s="55">
        <f t="shared" si="5"/>
        <v>28</v>
      </c>
      <c r="B45" s="97" t="s">
        <v>138</v>
      </c>
      <c r="C45" s="55">
        <v>16000</v>
      </c>
      <c r="D45" s="149">
        <f t="shared" si="6"/>
        <v>0.010004527924281931</v>
      </c>
      <c r="E45" s="145">
        <v>0</v>
      </c>
      <c r="F45" s="145">
        <v>0</v>
      </c>
      <c r="G45" s="207">
        <v>0</v>
      </c>
      <c r="H45" s="74">
        <v>0</v>
      </c>
      <c r="I45" s="214">
        <f t="shared" si="4"/>
        <v>0</v>
      </c>
    </row>
    <row r="46" spans="1:9" ht="15.75">
      <c r="A46" s="55">
        <f t="shared" si="5"/>
        <v>29</v>
      </c>
      <c r="B46" s="97" t="s">
        <v>139</v>
      </c>
      <c r="C46" s="55">
        <v>47314</v>
      </c>
      <c r="D46" s="148">
        <f t="shared" si="6"/>
        <v>0.029584639638092203</v>
      </c>
      <c r="E46" s="145">
        <v>47314</v>
      </c>
      <c r="F46" s="145">
        <v>0</v>
      </c>
      <c r="G46" s="207">
        <v>47314</v>
      </c>
      <c r="H46" s="55">
        <v>100</v>
      </c>
      <c r="I46" s="214">
        <f>+G46*100/159927586</f>
        <v>0.029584639638092203</v>
      </c>
    </row>
    <row r="47" spans="1:9" ht="15.75">
      <c r="A47" s="55">
        <f t="shared" si="5"/>
        <v>30</v>
      </c>
      <c r="B47" s="97" t="s">
        <v>140</v>
      </c>
      <c r="C47" s="55">
        <v>8000</v>
      </c>
      <c r="D47" s="148">
        <f t="shared" si="6"/>
        <v>0.005002263962140966</v>
      </c>
      <c r="E47" s="145">
        <v>0</v>
      </c>
      <c r="F47" s="145">
        <v>0</v>
      </c>
      <c r="G47" s="207">
        <v>0</v>
      </c>
      <c r="H47" s="74">
        <v>0</v>
      </c>
      <c r="I47" s="214">
        <f t="shared" si="4"/>
        <v>0</v>
      </c>
    </row>
    <row r="48" spans="1:9" ht="15.75">
      <c r="A48" s="55">
        <f t="shared" si="5"/>
        <v>31</v>
      </c>
      <c r="B48" s="97" t="s">
        <v>141</v>
      </c>
      <c r="C48" s="55">
        <v>72000</v>
      </c>
      <c r="D48" s="150">
        <f t="shared" si="6"/>
        <v>0.04502037565926869</v>
      </c>
      <c r="E48" s="145">
        <v>0</v>
      </c>
      <c r="F48" s="145">
        <v>0</v>
      </c>
      <c r="G48" s="207">
        <v>0</v>
      </c>
      <c r="H48" s="74">
        <v>0</v>
      </c>
      <c r="I48" s="214">
        <f t="shared" si="4"/>
        <v>0</v>
      </c>
    </row>
    <row r="49" spans="1:9" ht="15.75">
      <c r="A49" s="55">
        <f t="shared" si="5"/>
        <v>32</v>
      </c>
      <c r="B49" s="97" t="s">
        <v>142</v>
      </c>
      <c r="C49" s="55">
        <v>128000</v>
      </c>
      <c r="D49" s="148">
        <f t="shared" si="6"/>
        <v>0.08003622339425545</v>
      </c>
      <c r="E49" s="145">
        <v>0</v>
      </c>
      <c r="F49" s="145">
        <v>0</v>
      </c>
      <c r="G49" s="207">
        <v>0</v>
      </c>
      <c r="H49" s="74">
        <v>0</v>
      </c>
      <c r="I49" s="214">
        <f t="shared" si="4"/>
        <v>0</v>
      </c>
    </row>
    <row r="50" spans="1:9" ht="15.75">
      <c r="A50" s="55">
        <f t="shared" si="5"/>
        <v>33</v>
      </c>
      <c r="B50" s="97" t="s">
        <v>143</v>
      </c>
      <c r="C50" s="55">
        <v>272000</v>
      </c>
      <c r="D50" s="149">
        <f t="shared" si="6"/>
        <v>0.17007697471279282</v>
      </c>
      <c r="E50" s="145">
        <v>0</v>
      </c>
      <c r="F50" s="145">
        <v>0</v>
      </c>
      <c r="G50" s="207">
        <v>0</v>
      </c>
      <c r="H50" s="74">
        <v>0</v>
      </c>
      <c r="I50" s="214">
        <f t="shared" si="4"/>
        <v>0</v>
      </c>
    </row>
    <row r="51" spans="1:9" ht="15.75" customHeight="1">
      <c r="A51" s="101">
        <f t="shared" si="5"/>
        <v>34</v>
      </c>
      <c r="B51" s="100" t="s">
        <v>144</v>
      </c>
      <c r="C51" s="101">
        <v>314714</v>
      </c>
      <c r="D51" s="149">
        <f t="shared" si="6"/>
        <v>0.19678531257265397</v>
      </c>
      <c r="E51" s="145">
        <v>0</v>
      </c>
      <c r="F51" s="145">
        <v>0</v>
      </c>
      <c r="G51" s="207">
        <v>0</v>
      </c>
      <c r="H51" s="74">
        <v>0</v>
      </c>
      <c r="I51" s="214">
        <f>+G51*100/159927586</f>
        <v>0</v>
      </c>
    </row>
    <row r="52" spans="1:9" ht="15.75" customHeight="1">
      <c r="A52" s="101">
        <f t="shared" si="5"/>
        <v>35</v>
      </c>
      <c r="B52" s="100" t="s">
        <v>145</v>
      </c>
      <c r="C52" s="101">
        <v>5600</v>
      </c>
      <c r="D52" s="149">
        <f t="shared" si="6"/>
        <v>0.003501584773498676</v>
      </c>
      <c r="E52" s="145">
        <v>0</v>
      </c>
      <c r="F52" s="145">
        <v>0</v>
      </c>
      <c r="G52" s="207">
        <v>0</v>
      </c>
      <c r="H52" s="74">
        <v>0</v>
      </c>
      <c r="I52" s="215">
        <f t="shared" si="4"/>
        <v>0</v>
      </c>
    </row>
    <row r="53" spans="1:9" ht="15.75" customHeight="1">
      <c r="A53" s="55">
        <f t="shared" si="5"/>
        <v>36</v>
      </c>
      <c r="B53" s="97" t="s">
        <v>146</v>
      </c>
      <c r="C53" s="55">
        <v>196800</v>
      </c>
      <c r="D53" s="150">
        <f t="shared" si="6"/>
        <v>0.12305569346866775</v>
      </c>
      <c r="E53" s="145">
        <v>0</v>
      </c>
      <c r="F53" s="145">
        <v>0</v>
      </c>
      <c r="G53" s="207">
        <v>0</v>
      </c>
      <c r="H53" s="74">
        <v>0</v>
      </c>
      <c r="I53" s="215">
        <f t="shared" si="4"/>
        <v>0</v>
      </c>
    </row>
    <row r="54" spans="1:9" ht="15.75" customHeight="1">
      <c r="A54" s="55">
        <f t="shared" si="5"/>
        <v>37</v>
      </c>
      <c r="B54" s="201" t="s">
        <v>178</v>
      </c>
      <c r="C54" s="55">
        <v>400000</v>
      </c>
      <c r="D54" s="148">
        <f t="shared" si="6"/>
        <v>0.2501131981070483</v>
      </c>
      <c r="E54" s="145">
        <v>0</v>
      </c>
      <c r="F54" s="145">
        <v>0</v>
      </c>
      <c r="G54" s="207">
        <v>0</v>
      </c>
      <c r="H54" s="74">
        <v>0</v>
      </c>
      <c r="I54" s="215">
        <f t="shared" si="4"/>
        <v>0</v>
      </c>
    </row>
    <row r="55" spans="1:9" ht="15.75" customHeight="1">
      <c r="A55" s="55">
        <f t="shared" si="5"/>
        <v>38</v>
      </c>
      <c r="B55" s="97" t="s">
        <v>147</v>
      </c>
      <c r="C55" s="55">
        <v>200000</v>
      </c>
      <c r="D55" s="149">
        <f t="shared" si="6"/>
        <v>0.12505659905352415</v>
      </c>
      <c r="E55" s="145">
        <v>0</v>
      </c>
      <c r="F55" s="145">
        <v>0</v>
      </c>
      <c r="G55" s="207">
        <v>0</v>
      </c>
      <c r="H55" s="74">
        <v>0</v>
      </c>
      <c r="I55" s="215">
        <f t="shared" si="4"/>
        <v>0</v>
      </c>
    </row>
    <row r="56" spans="1:9" ht="15.75" customHeight="1">
      <c r="A56" s="55">
        <f t="shared" si="5"/>
        <v>39</v>
      </c>
      <c r="B56" s="97" t="s">
        <v>148</v>
      </c>
      <c r="C56" s="55">
        <v>150000</v>
      </c>
      <c r="D56" s="148">
        <f t="shared" si="6"/>
        <v>0.0937924492901431</v>
      </c>
      <c r="E56" s="145">
        <v>0</v>
      </c>
      <c r="F56" s="145">
        <v>0</v>
      </c>
      <c r="G56" s="207">
        <v>0</v>
      </c>
      <c r="H56" s="74">
        <v>0</v>
      </c>
      <c r="I56" s="215">
        <f t="shared" si="4"/>
        <v>0</v>
      </c>
    </row>
    <row r="57" spans="1:9" ht="15.75" customHeight="1">
      <c r="A57" s="55">
        <f t="shared" si="5"/>
        <v>40</v>
      </c>
      <c r="B57" s="97" t="s">
        <v>149</v>
      </c>
      <c r="C57" s="55">
        <v>800000</v>
      </c>
      <c r="D57" s="148">
        <f t="shared" si="6"/>
        <v>0.5002263962140966</v>
      </c>
      <c r="E57" s="145">
        <v>0</v>
      </c>
      <c r="F57" s="145">
        <v>0</v>
      </c>
      <c r="G57" s="207">
        <v>0</v>
      </c>
      <c r="H57" s="74">
        <v>0</v>
      </c>
      <c r="I57" s="215">
        <f t="shared" si="4"/>
        <v>0</v>
      </c>
    </row>
    <row r="58" spans="1:9" ht="15.75" customHeight="1">
      <c r="A58" s="55">
        <f t="shared" si="5"/>
        <v>41</v>
      </c>
      <c r="B58" s="97" t="s">
        <v>150</v>
      </c>
      <c r="C58" s="55">
        <v>196800</v>
      </c>
      <c r="D58" s="150">
        <f t="shared" si="6"/>
        <v>0.12305569346866775</v>
      </c>
      <c r="E58" s="145">
        <v>0</v>
      </c>
      <c r="F58" s="145">
        <v>0</v>
      </c>
      <c r="G58" s="207">
        <v>0</v>
      </c>
      <c r="H58" s="74">
        <v>0</v>
      </c>
      <c r="I58" s="215">
        <f t="shared" si="4"/>
        <v>0</v>
      </c>
    </row>
    <row r="59" spans="1:9" ht="15.75" customHeight="1">
      <c r="A59" s="55">
        <f t="shared" si="5"/>
        <v>42</v>
      </c>
      <c r="B59" s="97" t="s">
        <v>151</v>
      </c>
      <c r="C59" s="55">
        <v>262400</v>
      </c>
      <c r="D59" s="148">
        <f t="shared" si="6"/>
        <v>0.16407425795822367</v>
      </c>
      <c r="E59" s="145">
        <v>0</v>
      </c>
      <c r="F59" s="145">
        <v>0</v>
      </c>
      <c r="G59" s="207">
        <v>0</v>
      </c>
      <c r="H59" s="74">
        <v>0</v>
      </c>
      <c r="I59" s="215">
        <f t="shared" si="4"/>
        <v>0</v>
      </c>
    </row>
    <row r="60" spans="1:9" ht="15.75" customHeight="1">
      <c r="A60" s="55">
        <f t="shared" si="5"/>
        <v>43</v>
      </c>
      <c r="B60" s="97" t="s">
        <v>152</v>
      </c>
      <c r="C60" s="55">
        <v>200000</v>
      </c>
      <c r="D60" s="149">
        <f t="shared" si="6"/>
        <v>0.12505659905352415</v>
      </c>
      <c r="E60" s="145">
        <v>0</v>
      </c>
      <c r="F60" s="145">
        <v>0</v>
      </c>
      <c r="G60" s="207">
        <v>0</v>
      </c>
      <c r="H60" s="74">
        <v>0</v>
      </c>
      <c r="I60" s="215">
        <f t="shared" si="4"/>
        <v>0</v>
      </c>
    </row>
    <row r="61" spans="1:9" ht="15.75" customHeight="1">
      <c r="A61" s="55">
        <f t="shared" si="5"/>
        <v>44</v>
      </c>
      <c r="B61" s="97" t="s">
        <v>153</v>
      </c>
      <c r="C61" s="55">
        <v>314000</v>
      </c>
      <c r="D61" s="148">
        <f t="shared" si="6"/>
        <v>0.1963388605140329</v>
      </c>
      <c r="E61" s="145">
        <v>0</v>
      </c>
      <c r="F61" s="145">
        <v>0</v>
      </c>
      <c r="G61" s="207">
        <v>0</v>
      </c>
      <c r="H61" s="74">
        <v>0</v>
      </c>
      <c r="I61" s="215">
        <f t="shared" si="4"/>
        <v>0</v>
      </c>
    </row>
    <row r="62" spans="1:9" ht="15.75" customHeight="1">
      <c r="A62" s="55">
        <f t="shared" si="5"/>
        <v>45</v>
      </c>
      <c r="B62" s="97" t="s">
        <v>154</v>
      </c>
      <c r="C62" s="55">
        <v>1600000</v>
      </c>
      <c r="D62" s="148">
        <f t="shared" si="6"/>
        <v>1.0004527924281932</v>
      </c>
      <c r="E62" s="145">
        <v>0</v>
      </c>
      <c r="F62" s="145">
        <v>0</v>
      </c>
      <c r="G62" s="207">
        <v>0</v>
      </c>
      <c r="H62" s="74">
        <v>0</v>
      </c>
      <c r="I62" s="215">
        <f t="shared" si="4"/>
        <v>0</v>
      </c>
    </row>
    <row r="63" spans="1:9" ht="15.75" customHeight="1" thickBot="1">
      <c r="A63" s="98">
        <f t="shared" si="5"/>
        <v>46</v>
      </c>
      <c r="B63" s="96" t="s">
        <v>155</v>
      </c>
      <c r="C63" s="98">
        <v>1600000</v>
      </c>
      <c r="D63" s="151">
        <f t="shared" si="6"/>
        <v>1.0004527924281932</v>
      </c>
      <c r="E63" s="152">
        <v>0</v>
      </c>
      <c r="F63" s="152">
        <v>0</v>
      </c>
      <c r="G63" s="216">
        <v>0</v>
      </c>
      <c r="H63" s="99">
        <v>0</v>
      </c>
      <c r="I63" s="215">
        <f t="shared" si="4"/>
        <v>0</v>
      </c>
    </row>
    <row r="64" spans="3:9" ht="15.75" customHeight="1">
      <c r="C64" s="94">
        <f>SUM(C18:C63)</f>
        <v>10441302</v>
      </c>
      <c r="D64" s="200"/>
      <c r="E64" s="94"/>
      <c r="F64" s="94"/>
      <c r="G64" s="94"/>
      <c r="H64" s="94"/>
      <c r="I64" s="102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</sheetData>
  <sheetProtection/>
  <mergeCells count="5">
    <mergeCell ref="A17:I17"/>
    <mergeCell ref="B1:I1"/>
    <mergeCell ref="B2:I2"/>
    <mergeCell ref="E4:I4"/>
    <mergeCell ref="B16:I16"/>
  </mergeCells>
  <printOptions/>
  <pageMargins left="0.75" right="0.75" top="0.73" bottom="0.51" header="0.5" footer="0.5"/>
  <pageSetup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B26" sqref="B26"/>
    </sheetView>
  </sheetViews>
  <sheetFormatPr defaultColWidth="0" defaultRowHeight="15.75" customHeight="1" zeroHeight="1"/>
  <cols>
    <col min="1" max="1" width="7.7109375" style="20" bestFit="1" customWidth="1"/>
    <col min="2" max="2" width="52.28125" style="21" customWidth="1"/>
    <col min="3" max="3" width="28.00390625" style="21" customWidth="1"/>
    <col min="4" max="4" width="27.57421875" style="21" customWidth="1"/>
    <col min="5" max="16384" width="0" style="8" hidden="1" customWidth="1"/>
  </cols>
  <sheetData>
    <row r="1" spans="1:4" ht="15.75">
      <c r="A1" s="9" t="s">
        <v>50</v>
      </c>
      <c r="B1" s="261" t="s">
        <v>48</v>
      </c>
      <c r="C1" s="261"/>
      <c r="D1" s="261"/>
    </row>
    <row r="2" spans="1:4" ht="15.75">
      <c r="A2" s="10"/>
      <c r="B2" s="261" t="s">
        <v>51</v>
      </c>
      <c r="C2" s="261"/>
      <c r="D2" s="261"/>
    </row>
    <row r="3" spans="1:4" ht="16.5" thickBot="1">
      <c r="A3" s="10"/>
      <c r="B3" s="8"/>
      <c r="C3" s="8"/>
      <c r="D3" s="8"/>
    </row>
    <row r="4" spans="1:4" ht="51">
      <c r="A4" s="186" t="s">
        <v>42</v>
      </c>
      <c r="B4" s="16" t="s">
        <v>43</v>
      </c>
      <c r="C4" s="54" t="s">
        <v>44</v>
      </c>
      <c r="D4" s="36" t="s">
        <v>45</v>
      </c>
    </row>
    <row r="5" spans="1:4" ht="15.75">
      <c r="A5" s="192">
        <v>2</v>
      </c>
      <c r="B5" s="93" t="s">
        <v>159</v>
      </c>
      <c r="C5" s="196">
        <v>3965160</v>
      </c>
      <c r="D5" s="194">
        <f aca="true" t="shared" si="0" ref="D5:D10">C5/159927586*100</f>
        <v>2.479347121515359</v>
      </c>
    </row>
    <row r="6" spans="1:4" ht="15.75">
      <c r="A6" s="91">
        <v>3</v>
      </c>
      <c r="B6" s="93" t="s">
        <v>179</v>
      </c>
      <c r="C6" s="196">
        <v>3850000</v>
      </c>
      <c r="D6" s="194">
        <f t="shared" si="0"/>
        <v>2.4073395317803397</v>
      </c>
    </row>
    <row r="7" spans="1:4" ht="15.75">
      <c r="A7" s="91">
        <v>4</v>
      </c>
      <c r="B7" s="93" t="s">
        <v>92</v>
      </c>
      <c r="C7" s="196">
        <v>3225770</v>
      </c>
      <c r="D7" s="194">
        <f t="shared" si="0"/>
        <v>2.0170191276444327</v>
      </c>
    </row>
    <row r="8" spans="1:4" ht="15.75">
      <c r="A8" s="92">
        <v>5</v>
      </c>
      <c r="B8" s="195" t="s">
        <v>158</v>
      </c>
      <c r="C8" s="197">
        <v>2273040</v>
      </c>
      <c r="D8" s="194">
        <f t="shared" si="0"/>
        <v>1.4212932595631125</v>
      </c>
    </row>
    <row r="9" spans="1:4" ht="15.75">
      <c r="A9" s="62">
        <v>6</v>
      </c>
      <c r="B9" s="93" t="s">
        <v>96</v>
      </c>
      <c r="C9" s="197">
        <v>2264000</v>
      </c>
      <c r="D9" s="194">
        <f>C9/159927586*100</f>
        <v>1.4156407012858931</v>
      </c>
    </row>
    <row r="10" spans="1:4" ht="15.75">
      <c r="A10" s="91">
        <v>7</v>
      </c>
      <c r="B10" s="193" t="s">
        <v>106</v>
      </c>
      <c r="C10" s="197">
        <v>2015600</v>
      </c>
      <c r="D10" s="194">
        <f t="shared" si="0"/>
        <v>1.2603204052614163</v>
      </c>
    </row>
    <row r="11" spans="1:4" ht="15.75">
      <c r="A11" s="217"/>
      <c r="B11" s="193" t="s">
        <v>107</v>
      </c>
      <c r="C11" s="198"/>
      <c r="D11" s="194"/>
    </row>
    <row r="12" spans="1:4" ht="15.75">
      <c r="A12" s="62">
        <v>9</v>
      </c>
      <c r="B12" s="195" t="s">
        <v>177</v>
      </c>
      <c r="C12" s="197">
        <v>1687407</v>
      </c>
      <c r="D12" s="194">
        <f>C12/159927586*100</f>
        <v>1.05510690319555</v>
      </c>
    </row>
    <row r="13" spans="1:4" ht="16.5" thickBot="1">
      <c r="A13" s="225"/>
      <c r="B13" s="224"/>
      <c r="C13" s="199"/>
      <c r="D13" s="226"/>
    </row>
    <row r="14" spans="1:4" ht="16.5" thickBot="1">
      <c r="A14" s="262" t="s">
        <v>46</v>
      </c>
      <c r="B14" s="263"/>
      <c r="C14" s="89">
        <f>SUM(C5:C13)</f>
        <v>19280977</v>
      </c>
      <c r="D14" s="90">
        <f>SUM(D5:D13)</f>
        <v>12.056067050246103</v>
      </c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3">
    <mergeCell ref="B1:D1"/>
    <mergeCell ref="B2:D2"/>
    <mergeCell ref="A14:B14"/>
  </mergeCells>
  <conditionalFormatting sqref="D5:D13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B10" sqref="B9:B10"/>
    </sheetView>
  </sheetViews>
  <sheetFormatPr defaultColWidth="0" defaultRowHeight="12.75" zeroHeight="1"/>
  <cols>
    <col min="1" max="1" width="9.140625" style="10" customWidth="1"/>
    <col min="2" max="2" width="51.140625" style="8" customWidth="1"/>
    <col min="3" max="3" width="28.7109375" style="8" customWidth="1"/>
    <col min="4" max="4" width="29.28125" style="8" customWidth="1"/>
    <col min="5" max="16384" width="0" style="8" hidden="1" customWidth="1"/>
  </cols>
  <sheetData>
    <row r="1" spans="1:4" ht="15.75">
      <c r="A1" s="9" t="s">
        <v>52</v>
      </c>
      <c r="B1" s="266" t="s">
        <v>53</v>
      </c>
      <c r="C1" s="266"/>
      <c r="D1" s="266"/>
    </row>
    <row r="2" ht="16.5" thickBot="1"/>
    <row r="3" spans="1:4" ht="55.5" customHeight="1" thickBot="1">
      <c r="A3" s="16" t="s">
        <v>42</v>
      </c>
      <c r="B3" s="17" t="s">
        <v>43</v>
      </c>
      <c r="C3" s="37" t="s">
        <v>54</v>
      </c>
      <c r="D3" s="36" t="s">
        <v>55</v>
      </c>
    </row>
    <row r="4" spans="1:4" ht="15.75">
      <c r="A4" s="42">
        <v>1</v>
      </c>
      <c r="B4" s="43" t="s">
        <v>91</v>
      </c>
      <c r="C4" s="41" t="s">
        <v>91</v>
      </c>
      <c r="D4" s="41" t="s">
        <v>91</v>
      </c>
    </row>
    <row r="5" spans="1:4" ht="16.5" thickBot="1">
      <c r="A5" s="264" t="s">
        <v>46</v>
      </c>
      <c r="B5" s="265"/>
      <c r="C5" s="40">
        <f>SUM(C4:C4)</f>
        <v>0</v>
      </c>
      <c r="D5" s="38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sheetProtection/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E16" sqref="E16"/>
    </sheetView>
  </sheetViews>
  <sheetFormatPr defaultColWidth="0" defaultRowHeight="12.75" zeroHeight="1"/>
  <cols>
    <col min="1" max="1" width="9.140625" style="10" customWidth="1"/>
    <col min="2" max="2" width="25.8515625" style="8" bestFit="1" customWidth="1"/>
    <col min="3" max="3" width="19.00390625" style="8" bestFit="1" customWidth="1"/>
    <col min="4" max="4" width="24.28125" style="8" bestFit="1" customWidth="1"/>
    <col min="5" max="5" width="37.421875" style="8" customWidth="1"/>
    <col min="6" max="16384" width="0" style="8" hidden="1" customWidth="1"/>
  </cols>
  <sheetData>
    <row r="1" spans="1:5" ht="15.75">
      <c r="A1" s="9" t="s">
        <v>56</v>
      </c>
      <c r="B1" s="266" t="s">
        <v>57</v>
      </c>
      <c r="C1" s="266"/>
      <c r="D1" s="266"/>
      <c r="E1" s="266"/>
    </row>
    <row r="2" ht="16.5" thickBot="1"/>
    <row r="3" spans="1:5" ht="96.75" customHeight="1">
      <c r="A3" s="16" t="s">
        <v>42</v>
      </c>
      <c r="B3" s="22" t="s">
        <v>58</v>
      </c>
      <c r="C3" s="29" t="s">
        <v>61</v>
      </c>
      <c r="D3" s="33" t="s">
        <v>59</v>
      </c>
      <c r="E3" s="34" t="s">
        <v>60</v>
      </c>
    </row>
    <row r="4" spans="1:5" ht="15.75">
      <c r="A4" s="25">
        <v>1</v>
      </c>
      <c r="B4" s="12" t="s">
        <v>91</v>
      </c>
      <c r="C4" s="30" t="s">
        <v>91</v>
      </c>
      <c r="D4" s="25" t="s">
        <v>91</v>
      </c>
      <c r="E4" s="27" t="s">
        <v>91</v>
      </c>
    </row>
    <row r="5" spans="1:5" ht="15.75">
      <c r="A5" s="26"/>
      <c r="B5" s="2"/>
      <c r="C5" s="31"/>
      <c r="D5" s="26"/>
      <c r="E5" s="27"/>
    </row>
    <row r="6" spans="1:5" ht="16.5" thickBot="1">
      <c r="A6" s="264" t="s">
        <v>46</v>
      </c>
      <c r="B6" s="267"/>
      <c r="C6" s="32">
        <f>SUM(C4:C5)</f>
        <v>0</v>
      </c>
      <c r="D6" s="35">
        <f>SUM(D4:D5)</f>
        <v>0</v>
      </c>
      <c r="E6" s="28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0" defaultRowHeight="12.75" zeroHeight="1"/>
  <cols>
    <col min="1" max="1" width="8.57421875" style="10" customWidth="1"/>
    <col min="2" max="2" width="14.421875" style="8" customWidth="1"/>
    <col min="3" max="3" width="17.8515625" style="8" customWidth="1"/>
    <col min="4" max="4" width="17.00390625" style="8" customWidth="1"/>
    <col min="5" max="5" width="31.7109375" style="8" customWidth="1"/>
    <col min="6" max="16384" width="0" style="8" hidden="1" customWidth="1"/>
  </cols>
  <sheetData>
    <row r="1" spans="1:5" ht="15.75">
      <c r="A1" s="9" t="s">
        <v>62</v>
      </c>
      <c r="B1" s="261" t="s">
        <v>63</v>
      </c>
      <c r="C1" s="261"/>
      <c r="D1" s="261"/>
      <c r="E1" s="261"/>
    </row>
    <row r="2" spans="2:5" ht="15.75">
      <c r="B2" s="261" t="s">
        <v>64</v>
      </c>
      <c r="C2" s="261"/>
      <c r="D2" s="261"/>
      <c r="E2" s="261"/>
    </row>
    <row r="3" ht="16.5" thickBot="1"/>
    <row r="4" spans="1:5" ht="64.5" thickBot="1">
      <c r="A4" s="19" t="s">
        <v>42</v>
      </c>
      <c r="B4" s="18" t="s">
        <v>65</v>
      </c>
      <c r="C4" s="18" t="s">
        <v>58</v>
      </c>
      <c r="D4" s="18" t="s">
        <v>66</v>
      </c>
      <c r="E4" s="18" t="s">
        <v>60</v>
      </c>
    </row>
    <row r="5" spans="1:5" ht="15.75">
      <c r="A5" s="13">
        <v>1</v>
      </c>
      <c r="B5" s="13" t="s">
        <v>91</v>
      </c>
      <c r="C5" s="13" t="s">
        <v>91</v>
      </c>
      <c r="D5" s="13" t="s">
        <v>91</v>
      </c>
      <c r="E5" s="4" t="s">
        <v>91</v>
      </c>
    </row>
    <row r="6" spans="1:5" ht="15.75">
      <c r="A6" s="3"/>
      <c r="B6" s="2"/>
      <c r="C6" s="3"/>
      <c r="D6" s="3"/>
      <c r="E6" s="4"/>
    </row>
    <row r="7" spans="1:5" ht="15.75">
      <c r="A7" s="23" t="s">
        <v>46</v>
      </c>
      <c r="B7" s="24"/>
      <c r="C7" s="14"/>
      <c r="D7" s="14">
        <f>SUM(D5:D6)</f>
        <v>0</v>
      </c>
      <c r="E7" s="15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sanjeev.dhingra</cp:lastModifiedBy>
  <cp:lastPrinted>2010-07-22T09:47:46Z</cp:lastPrinted>
  <dcterms:created xsi:type="dcterms:W3CDTF">2006-04-20T04:05:11Z</dcterms:created>
  <dcterms:modified xsi:type="dcterms:W3CDTF">2010-07-22T09:51:22Z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